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federici\OneDrive\Documents - Job\2019\IGES\2019 Refinement\for TFB\volume 4\final\"/>
    </mc:Choice>
  </mc:AlternateContent>
  <bookViews>
    <workbookView xWindow="0" yWindow="0" windowWidth="17260" windowHeight="5060" tabRatio="785"/>
  </bookViews>
  <sheets>
    <sheet name="Equations and Calculation Steps" sheetId="1" r:id="rId1"/>
    <sheet name="Model Parameters" sheetId="3" r:id="rId2"/>
    <sheet name="Climate Data" sheetId="4" r:id="rId3"/>
    <sheet name="Carbon inputs" sheetId="7" r:id="rId4"/>
    <sheet name="Time sequence" sheetId="2" r:id="rId5"/>
  </sheets>
  <definedNames>
    <definedName name="AnnFac_columns">'Climate Data'!$Q$5:$R$5</definedName>
    <definedName name="AnnFac_matrix">'Climate Data'!$Q$6:$R$73</definedName>
    <definedName name="AnnFac_rows">'Climate Data'!$P$6:$P$73</definedName>
    <definedName name="CarbonContent">'Carbon inputs'!$B$5</definedName>
    <definedName name="CI_columns">'Carbon inputs'!$E$4:$F$4</definedName>
    <definedName name="CI_matrix">'Carbon inputs'!$E$5:$F$62</definedName>
    <definedName name="CI_rows">'Carbon inputs'!$D$5:$D$62</definedName>
    <definedName name="f1_all">'Model Parameters'!$D$15</definedName>
    <definedName name="f2_all">'Model Parameters'!$D$16</definedName>
    <definedName name="f2_ft">'Model Parameters'!$D$17</definedName>
    <definedName name="f2_nt">'Model Parameters'!$C$19</definedName>
    <definedName name="f2_rt">'Model Parameters'!$C$18</definedName>
    <definedName name="f3_all">'Model Parameters'!$D$20</definedName>
    <definedName name="f4_all">'Model Parameters'!$D$23</definedName>
    <definedName name="f4_par1">'Model Parameters'!$D$21</definedName>
    <definedName name="f4_par2">'Model Parameters'!$D$22</definedName>
    <definedName name="f5_all">'Model Parameters'!$D$24</definedName>
    <definedName name="f6_all">'Model Parameters'!$D$25</definedName>
    <definedName name="f7_all">'Model Parameters'!$D$26</definedName>
    <definedName name="f8_all">'Model Parameters'!$D$27</definedName>
    <definedName name="HarvestIndex">'Carbon inputs'!$B$3</definedName>
    <definedName name="ka_par1">'Model Parameters'!$D$11</definedName>
    <definedName name="ka_par2">'Model Parameters'!$D$12</definedName>
    <definedName name="kfaca">'Model Parameters'!$D$10</definedName>
    <definedName name="kfacp">'Model Parameters'!$D$14</definedName>
    <definedName name="kfacs">'Model Parameters'!$D$13</definedName>
    <definedName name="LC">'Model Parameters'!$D$36</definedName>
    <definedName name="MonthlyClimateData">'Climate Data'!$A$5:$I$817</definedName>
    <definedName name="NC">'Model Parameters'!$D$37</definedName>
    <definedName name="plig">'Model Parameters'!$D$32</definedName>
    <definedName name="RootShootRatio">'Carbon inputs'!$B$4</definedName>
    <definedName name="sand">'Model Parameters'!$D$35</definedName>
    <definedName name="sp1_all">'Model Parameters'!$D$33</definedName>
    <definedName name="sp2_all">'Model Parameters'!$D$34</definedName>
    <definedName name="ta">'Model Parameters'!$D$28</definedName>
    <definedName name="tb">'Model Parameters'!$D$29</definedName>
    <definedName name="TillageFactors">'Model Parameters'!$C$4:$D$6</definedName>
    <definedName name="tillfac_ft">'Model Parameters'!$D$4</definedName>
    <definedName name="tillfac_nt">'Model Parameters'!$D$6</definedName>
    <definedName name="tillfac_rt">'Model Parameters'!$D$5</definedName>
    <definedName name="tmax">'Model Parameters'!$D$30</definedName>
    <definedName name="topt">'Model Parameters'!$D$31</definedName>
    <definedName name="wfac" localSheetId="3">'Carbon inputs'!$E$17</definedName>
    <definedName name="wfac">'Climate Data'!$AD$17</definedName>
    <definedName name="wfacpar1">'Model Parameters'!$D$7</definedName>
    <definedName name="wfacpar2">'Model Parameters'!$D$8</definedName>
    <definedName name="wfacpar3">'Model Parameters'!$D$9</definedName>
  </definedNames>
  <calcPr calcId="162913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2" l="1"/>
  <c r="H7" i="4" l="1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I614" i="4" s="1"/>
  <c r="H615" i="4"/>
  <c r="I615" i="4" s="1"/>
  <c r="H616" i="4"/>
  <c r="I616" i="4" s="1"/>
  <c r="H617" i="4"/>
  <c r="I617" i="4" s="1"/>
  <c r="H618" i="4"/>
  <c r="I618" i="4" s="1"/>
  <c r="H619" i="4"/>
  <c r="I619" i="4" s="1"/>
  <c r="H620" i="4"/>
  <c r="I620" i="4" s="1"/>
  <c r="H621" i="4"/>
  <c r="I621" i="4" s="1"/>
  <c r="H622" i="4"/>
  <c r="I622" i="4" s="1"/>
  <c r="H623" i="4"/>
  <c r="I623" i="4" s="1"/>
  <c r="H624" i="4"/>
  <c r="I624" i="4" s="1"/>
  <c r="H625" i="4"/>
  <c r="I625" i="4" s="1"/>
  <c r="H626" i="4"/>
  <c r="I626" i="4" s="1"/>
  <c r="H627" i="4"/>
  <c r="I627" i="4" s="1"/>
  <c r="H628" i="4"/>
  <c r="I628" i="4" s="1"/>
  <c r="H629" i="4"/>
  <c r="I629" i="4" s="1"/>
  <c r="H630" i="4"/>
  <c r="I630" i="4" s="1"/>
  <c r="H631" i="4"/>
  <c r="I631" i="4" s="1"/>
  <c r="H632" i="4"/>
  <c r="I632" i="4" s="1"/>
  <c r="H633" i="4"/>
  <c r="I633" i="4" s="1"/>
  <c r="H634" i="4"/>
  <c r="I634" i="4" s="1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I642" i="4" s="1"/>
  <c r="H643" i="4"/>
  <c r="I643" i="4" s="1"/>
  <c r="H644" i="4"/>
  <c r="I644" i="4" s="1"/>
  <c r="H645" i="4"/>
  <c r="I645" i="4" s="1"/>
  <c r="H646" i="4"/>
  <c r="I646" i="4" s="1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I654" i="4" s="1"/>
  <c r="H655" i="4"/>
  <c r="I655" i="4" s="1"/>
  <c r="H656" i="4"/>
  <c r="I656" i="4" s="1"/>
  <c r="H657" i="4"/>
  <c r="I657" i="4" s="1"/>
  <c r="H658" i="4"/>
  <c r="I658" i="4" s="1"/>
  <c r="H659" i="4"/>
  <c r="I659" i="4" s="1"/>
  <c r="H660" i="4"/>
  <c r="I660" i="4" s="1"/>
  <c r="H661" i="4"/>
  <c r="I661" i="4" s="1"/>
  <c r="H662" i="4"/>
  <c r="I662" i="4" s="1"/>
  <c r="H663" i="4"/>
  <c r="I663" i="4" s="1"/>
  <c r="H664" i="4"/>
  <c r="I664" i="4" s="1"/>
  <c r="H665" i="4"/>
  <c r="I665" i="4" s="1"/>
  <c r="H666" i="4"/>
  <c r="I666" i="4" s="1"/>
  <c r="H667" i="4"/>
  <c r="I667" i="4" s="1"/>
  <c r="H668" i="4"/>
  <c r="I668" i="4" s="1"/>
  <c r="H669" i="4"/>
  <c r="I669" i="4" s="1"/>
  <c r="H670" i="4"/>
  <c r="I670" i="4" s="1"/>
  <c r="H671" i="4"/>
  <c r="I671" i="4" s="1"/>
  <c r="H672" i="4"/>
  <c r="I672" i="4" s="1"/>
  <c r="H673" i="4"/>
  <c r="I673" i="4" s="1"/>
  <c r="H674" i="4"/>
  <c r="I674" i="4" s="1"/>
  <c r="H675" i="4"/>
  <c r="I675" i="4" s="1"/>
  <c r="H676" i="4"/>
  <c r="I676" i="4" s="1"/>
  <c r="H677" i="4"/>
  <c r="I677" i="4" s="1"/>
  <c r="H678" i="4"/>
  <c r="I678" i="4" s="1"/>
  <c r="H679" i="4"/>
  <c r="I679" i="4" s="1"/>
  <c r="H680" i="4"/>
  <c r="I680" i="4" s="1"/>
  <c r="H681" i="4"/>
  <c r="I681" i="4" s="1"/>
  <c r="H682" i="4"/>
  <c r="I682" i="4" s="1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I690" i="4" s="1"/>
  <c r="H691" i="4"/>
  <c r="I691" i="4" s="1"/>
  <c r="H692" i="4"/>
  <c r="I692" i="4" s="1"/>
  <c r="H693" i="4"/>
  <c r="I693" i="4" s="1"/>
  <c r="H694" i="4"/>
  <c r="I694" i="4" s="1"/>
  <c r="H695" i="4"/>
  <c r="I695" i="4" s="1"/>
  <c r="H696" i="4"/>
  <c r="I696" i="4" s="1"/>
  <c r="H697" i="4"/>
  <c r="I697" i="4" s="1"/>
  <c r="H698" i="4"/>
  <c r="I698" i="4" s="1"/>
  <c r="H699" i="4"/>
  <c r="I699" i="4" s="1"/>
  <c r="H700" i="4"/>
  <c r="I700" i="4" s="1"/>
  <c r="H701" i="4"/>
  <c r="I701" i="4" s="1"/>
  <c r="H702" i="4"/>
  <c r="I702" i="4" s="1"/>
  <c r="H703" i="4"/>
  <c r="I703" i="4" s="1"/>
  <c r="H704" i="4"/>
  <c r="I704" i="4" s="1"/>
  <c r="H705" i="4"/>
  <c r="I705" i="4" s="1"/>
  <c r="H706" i="4"/>
  <c r="I706" i="4" s="1"/>
  <c r="H707" i="4"/>
  <c r="I707" i="4" s="1"/>
  <c r="H708" i="4"/>
  <c r="I708" i="4" s="1"/>
  <c r="H709" i="4"/>
  <c r="I709" i="4" s="1"/>
  <c r="H710" i="4"/>
  <c r="I710" i="4" s="1"/>
  <c r="H711" i="4"/>
  <c r="I711" i="4" s="1"/>
  <c r="H712" i="4"/>
  <c r="I712" i="4" s="1"/>
  <c r="H713" i="4"/>
  <c r="I713" i="4" s="1"/>
  <c r="H714" i="4"/>
  <c r="I714" i="4" s="1"/>
  <c r="H715" i="4"/>
  <c r="I715" i="4" s="1"/>
  <c r="H716" i="4"/>
  <c r="I716" i="4" s="1"/>
  <c r="H717" i="4"/>
  <c r="I717" i="4" s="1"/>
  <c r="H718" i="4"/>
  <c r="I718" i="4" s="1"/>
  <c r="H719" i="4"/>
  <c r="I719" i="4" s="1"/>
  <c r="H720" i="4"/>
  <c r="I720" i="4" s="1"/>
  <c r="H721" i="4"/>
  <c r="I721" i="4" s="1"/>
  <c r="H722" i="4"/>
  <c r="I722" i="4" s="1"/>
  <c r="H723" i="4"/>
  <c r="I723" i="4" s="1"/>
  <c r="H724" i="4"/>
  <c r="I724" i="4" s="1"/>
  <c r="H725" i="4"/>
  <c r="I725" i="4" s="1"/>
  <c r="H726" i="4"/>
  <c r="I726" i="4" s="1"/>
  <c r="H727" i="4"/>
  <c r="I727" i="4" s="1"/>
  <c r="H728" i="4"/>
  <c r="I728" i="4" s="1"/>
  <c r="H729" i="4"/>
  <c r="I729" i="4" s="1"/>
  <c r="H730" i="4"/>
  <c r="I730" i="4" s="1"/>
  <c r="H731" i="4"/>
  <c r="I731" i="4" s="1"/>
  <c r="H732" i="4"/>
  <c r="I732" i="4" s="1"/>
  <c r="H733" i="4"/>
  <c r="I733" i="4" s="1"/>
  <c r="H734" i="4"/>
  <c r="I734" i="4" s="1"/>
  <c r="H735" i="4"/>
  <c r="I735" i="4" s="1"/>
  <c r="H736" i="4"/>
  <c r="I736" i="4" s="1"/>
  <c r="H737" i="4"/>
  <c r="I737" i="4" s="1"/>
  <c r="H738" i="4"/>
  <c r="I738" i="4" s="1"/>
  <c r="H739" i="4"/>
  <c r="I739" i="4" s="1"/>
  <c r="H740" i="4"/>
  <c r="I740" i="4" s="1"/>
  <c r="H741" i="4"/>
  <c r="I741" i="4" s="1"/>
  <c r="H742" i="4"/>
  <c r="I742" i="4" s="1"/>
  <c r="H743" i="4"/>
  <c r="I743" i="4" s="1"/>
  <c r="H744" i="4"/>
  <c r="I744" i="4" s="1"/>
  <c r="H745" i="4"/>
  <c r="I745" i="4" s="1"/>
  <c r="H746" i="4"/>
  <c r="I746" i="4" s="1"/>
  <c r="H747" i="4"/>
  <c r="I747" i="4" s="1"/>
  <c r="H748" i="4"/>
  <c r="I748" i="4" s="1"/>
  <c r="H749" i="4"/>
  <c r="I749" i="4" s="1"/>
  <c r="H750" i="4"/>
  <c r="I750" i="4" s="1"/>
  <c r="H751" i="4"/>
  <c r="I751" i="4" s="1"/>
  <c r="H752" i="4"/>
  <c r="I752" i="4" s="1"/>
  <c r="H753" i="4"/>
  <c r="I753" i="4" s="1"/>
  <c r="H754" i="4"/>
  <c r="I754" i="4" s="1"/>
  <c r="H755" i="4"/>
  <c r="I755" i="4" s="1"/>
  <c r="H756" i="4"/>
  <c r="I756" i="4" s="1"/>
  <c r="H757" i="4"/>
  <c r="I757" i="4" s="1"/>
  <c r="H758" i="4"/>
  <c r="I758" i="4" s="1"/>
  <c r="H759" i="4"/>
  <c r="I759" i="4" s="1"/>
  <c r="H760" i="4"/>
  <c r="I760" i="4" s="1"/>
  <c r="H761" i="4"/>
  <c r="I761" i="4" s="1"/>
  <c r="H762" i="4"/>
  <c r="I762" i="4" s="1"/>
  <c r="H763" i="4"/>
  <c r="I763" i="4" s="1"/>
  <c r="H764" i="4"/>
  <c r="I764" i="4" s="1"/>
  <c r="H765" i="4"/>
  <c r="I765" i="4" s="1"/>
  <c r="H766" i="4"/>
  <c r="I766" i="4" s="1"/>
  <c r="H767" i="4"/>
  <c r="I767" i="4" s="1"/>
  <c r="H768" i="4"/>
  <c r="I768" i="4" s="1"/>
  <c r="H769" i="4"/>
  <c r="I769" i="4" s="1"/>
  <c r="H770" i="4"/>
  <c r="I770" i="4" s="1"/>
  <c r="H771" i="4"/>
  <c r="I771" i="4" s="1"/>
  <c r="H772" i="4"/>
  <c r="I772" i="4" s="1"/>
  <c r="H773" i="4"/>
  <c r="I773" i="4" s="1"/>
  <c r="H774" i="4"/>
  <c r="I774" i="4" s="1"/>
  <c r="H775" i="4"/>
  <c r="I775" i="4" s="1"/>
  <c r="H776" i="4"/>
  <c r="I776" i="4" s="1"/>
  <c r="H777" i="4"/>
  <c r="I777" i="4" s="1"/>
  <c r="H778" i="4"/>
  <c r="I778" i="4" s="1"/>
  <c r="H779" i="4"/>
  <c r="I779" i="4" s="1"/>
  <c r="H780" i="4"/>
  <c r="I780" i="4" s="1"/>
  <c r="H781" i="4"/>
  <c r="I781" i="4" s="1"/>
  <c r="H782" i="4"/>
  <c r="I782" i="4" s="1"/>
  <c r="H783" i="4"/>
  <c r="I783" i="4" s="1"/>
  <c r="H784" i="4"/>
  <c r="I784" i="4" s="1"/>
  <c r="H785" i="4"/>
  <c r="I785" i="4" s="1"/>
  <c r="H786" i="4"/>
  <c r="I786" i="4" s="1"/>
  <c r="H787" i="4"/>
  <c r="I787" i="4" s="1"/>
  <c r="H788" i="4"/>
  <c r="I788" i="4" s="1"/>
  <c r="H789" i="4"/>
  <c r="I789" i="4" s="1"/>
  <c r="H790" i="4"/>
  <c r="I790" i="4" s="1"/>
  <c r="H791" i="4"/>
  <c r="I791" i="4" s="1"/>
  <c r="H792" i="4"/>
  <c r="I792" i="4" s="1"/>
  <c r="H793" i="4"/>
  <c r="I793" i="4" s="1"/>
  <c r="H794" i="4"/>
  <c r="I794" i="4" s="1"/>
  <c r="H795" i="4"/>
  <c r="I795" i="4" s="1"/>
  <c r="H796" i="4"/>
  <c r="I796" i="4" s="1"/>
  <c r="H797" i="4"/>
  <c r="I797" i="4" s="1"/>
  <c r="H798" i="4"/>
  <c r="I798" i="4" s="1"/>
  <c r="H799" i="4"/>
  <c r="I799" i="4" s="1"/>
  <c r="H800" i="4"/>
  <c r="I800" i="4" s="1"/>
  <c r="H801" i="4"/>
  <c r="I801" i="4" s="1"/>
  <c r="H802" i="4"/>
  <c r="I802" i="4" s="1"/>
  <c r="H803" i="4"/>
  <c r="I803" i="4" s="1"/>
  <c r="H804" i="4"/>
  <c r="I804" i="4" s="1"/>
  <c r="H805" i="4"/>
  <c r="I805" i="4" s="1"/>
  <c r="H806" i="4"/>
  <c r="I806" i="4" s="1"/>
  <c r="H807" i="4"/>
  <c r="I807" i="4" s="1"/>
  <c r="H808" i="4"/>
  <c r="I808" i="4" s="1"/>
  <c r="H809" i="4"/>
  <c r="I809" i="4" s="1"/>
  <c r="H810" i="4"/>
  <c r="I810" i="4" s="1"/>
  <c r="H811" i="4"/>
  <c r="I811" i="4" s="1"/>
  <c r="H812" i="4"/>
  <c r="I812" i="4" s="1"/>
  <c r="H813" i="4"/>
  <c r="I813" i="4" s="1"/>
  <c r="H814" i="4"/>
  <c r="I814" i="4" s="1"/>
  <c r="H815" i="4"/>
  <c r="I815" i="4" s="1"/>
  <c r="H816" i="4"/>
  <c r="I816" i="4" s="1"/>
  <c r="H817" i="4"/>
  <c r="I817" i="4" s="1"/>
  <c r="H6" i="4"/>
  <c r="I6" i="4" s="1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7" i="4"/>
  <c r="G8" i="4"/>
  <c r="G9" i="4"/>
  <c r="G6" i="4"/>
  <c r="C11" i="4" l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7" i="4"/>
  <c r="C8" i="4"/>
  <c r="C9" i="4"/>
  <c r="C10" i="4"/>
  <c r="C6" i="4"/>
  <c r="D23" i="3" l="1"/>
  <c r="F62" i="7" l="1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" i="2" l="1"/>
  <c r="F4" i="2"/>
  <c r="F5" i="2"/>
  <c r="F6" i="2"/>
  <c r="F7" i="2"/>
  <c r="F8" i="2"/>
  <c r="F9" i="2"/>
  <c r="F11" i="2"/>
  <c r="F12" i="2"/>
  <c r="F13" i="2"/>
  <c r="F14" i="2"/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16" i="2"/>
  <c r="I15" i="2" l="1"/>
  <c r="H15" i="2"/>
  <c r="G15" i="2"/>
  <c r="F15" i="2"/>
  <c r="J15" i="2" l="1"/>
  <c r="K15" i="2" l="1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I16" i="2"/>
  <c r="H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16" i="2"/>
  <c r="J16" i="2" l="1"/>
  <c r="K16" i="2" s="1"/>
  <c r="P6" i="4"/>
  <c r="P7" i="4"/>
  <c r="P8" i="4"/>
  <c r="P9" i="4"/>
  <c r="Q6" i="4"/>
  <c r="R6" i="4"/>
  <c r="Q7" i="4"/>
  <c r="R7" i="4"/>
  <c r="Q8" i="4"/>
  <c r="R8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52" i="4"/>
  <c r="Q52" i="4"/>
  <c r="R52" i="4"/>
  <c r="P53" i="4"/>
  <c r="Q53" i="4"/>
  <c r="R53" i="4"/>
  <c r="P54" i="4"/>
  <c r="Q54" i="4"/>
  <c r="R54" i="4"/>
  <c r="P55" i="4"/>
  <c r="Q55" i="4"/>
  <c r="R55" i="4"/>
  <c r="P56" i="4"/>
  <c r="Q56" i="4"/>
  <c r="R56" i="4"/>
  <c r="P57" i="4"/>
  <c r="Q57" i="4"/>
  <c r="R57" i="4"/>
  <c r="P58" i="4"/>
  <c r="Q58" i="4"/>
  <c r="R58" i="4"/>
  <c r="P59" i="4"/>
  <c r="Q59" i="4"/>
  <c r="R59" i="4"/>
  <c r="P60" i="4"/>
  <c r="Q60" i="4"/>
  <c r="R60" i="4"/>
  <c r="P61" i="4"/>
  <c r="Q61" i="4"/>
  <c r="R61" i="4"/>
  <c r="P62" i="4"/>
  <c r="Q62" i="4"/>
  <c r="R62" i="4"/>
  <c r="P63" i="4"/>
  <c r="Q63" i="4"/>
  <c r="R63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E16" i="2" l="1"/>
  <c r="E19" i="2"/>
  <c r="E23" i="2"/>
  <c r="E27" i="2"/>
  <c r="E31" i="2"/>
  <c r="E35" i="2"/>
  <c r="E39" i="2"/>
  <c r="E43" i="2"/>
  <c r="E47" i="2"/>
  <c r="E51" i="2"/>
  <c r="E55" i="2"/>
  <c r="E59" i="2"/>
  <c r="D17" i="2"/>
  <c r="D21" i="2"/>
  <c r="D25" i="2"/>
  <c r="D29" i="2"/>
  <c r="D33" i="2"/>
  <c r="D37" i="2"/>
  <c r="D41" i="2"/>
  <c r="D45" i="2"/>
  <c r="D49" i="2"/>
  <c r="D53" i="2"/>
  <c r="D57" i="2"/>
  <c r="D61" i="2"/>
  <c r="D16" i="2"/>
  <c r="E20" i="2"/>
  <c r="E24" i="2"/>
  <c r="E28" i="2"/>
  <c r="E32" i="2"/>
  <c r="E36" i="2"/>
  <c r="E40" i="2"/>
  <c r="E44" i="2"/>
  <c r="E48" i="2"/>
  <c r="E52" i="2"/>
  <c r="E56" i="2"/>
  <c r="E60" i="2"/>
  <c r="D18" i="2"/>
  <c r="D22" i="2"/>
  <c r="D26" i="2"/>
  <c r="D34" i="2"/>
  <c r="D38" i="2"/>
  <c r="D42" i="2"/>
  <c r="D46" i="2"/>
  <c r="D50" i="2"/>
  <c r="D54" i="2"/>
  <c r="D58" i="2"/>
  <c r="D62" i="2"/>
  <c r="E38" i="2"/>
  <c r="E50" i="2"/>
  <c r="E58" i="2"/>
  <c r="D20" i="2"/>
  <c r="D24" i="2"/>
  <c r="D36" i="2"/>
  <c r="D44" i="2"/>
  <c r="D52" i="2"/>
  <c r="D30" i="2"/>
  <c r="E18" i="2"/>
  <c r="E22" i="2"/>
  <c r="E26" i="2"/>
  <c r="E30" i="2"/>
  <c r="E34" i="2"/>
  <c r="E42" i="2"/>
  <c r="E46" i="2"/>
  <c r="E54" i="2"/>
  <c r="E62" i="2"/>
  <c r="D28" i="2"/>
  <c r="D40" i="2"/>
  <c r="D56" i="2"/>
  <c r="E17" i="2"/>
  <c r="E21" i="2"/>
  <c r="E25" i="2"/>
  <c r="E29" i="2"/>
  <c r="E33" i="2"/>
  <c r="E37" i="2"/>
  <c r="E41" i="2"/>
  <c r="E45" i="2"/>
  <c r="E49" i="2"/>
  <c r="E53" i="2"/>
  <c r="E57" i="2"/>
  <c r="E61" i="2"/>
  <c r="D19" i="2"/>
  <c r="D23" i="2"/>
  <c r="D27" i="2"/>
  <c r="D31" i="2"/>
  <c r="D35" i="2"/>
  <c r="D39" i="2"/>
  <c r="D43" i="2"/>
  <c r="D47" i="2"/>
  <c r="D51" i="2"/>
  <c r="D55" i="2"/>
  <c r="D59" i="2"/>
  <c r="D32" i="2"/>
  <c r="D48" i="2"/>
  <c r="D60" i="2"/>
  <c r="D5" i="2"/>
  <c r="D7" i="2"/>
  <c r="D9" i="2"/>
  <c r="D11" i="2"/>
  <c r="D13" i="2"/>
  <c r="E4" i="2"/>
  <c r="E8" i="2"/>
  <c r="E14" i="2"/>
  <c r="E5" i="2"/>
  <c r="E7" i="2"/>
  <c r="E9" i="2"/>
  <c r="E11" i="2"/>
  <c r="E13" i="2"/>
  <c r="E10" i="2"/>
  <c r="D6" i="2"/>
  <c r="D8" i="2"/>
  <c r="D10" i="2"/>
  <c r="D12" i="2"/>
  <c r="D14" i="2"/>
  <c r="D4" i="2"/>
  <c r="E6" i="2"/>
  <c r="E12" i="2"/>
  <c r="J57" i="2"/>
  <c r="K57" i="2" s="1"/>
  <c r="J45" i="2"/>
  <c r="K45" i="2" s="1"/>
  <c r="J29" i="2"/>
  <c r="K29" i="2" s="1"/>
  <c r="J56" i="2"/>
  <c r="K56" i="2" s="1"/>
  <c r="J40" i="2"/>
  <c r="K40" i="2" s="1"/>
  <c r="J28" i="2"/>
  <c r="K28" i="2" s="1"/>
  <c r="J59" i="2"/>
  <c r="K59" i="2" s="1"/>
  <c r="J55" i="2"/>
  <c r="K55" i="2" s="1"/>
  <c r="J51" i="2"/>
  <c r="K51" i="2" s="1"/>
  <c r="J47" i="2"/>
  <c r="K47" i="2" s="1"/>
  <c r="J43" i="2"/>
  <c r="K43" i="2" s="1"/>
  <c r="J39" i="2"/>
  <c r="K39" i="2" s="1"/>
  <c r="J35" i="2"/>
  <c r="K35" i="2" s="1"/>
  <c r="J31" i="2"/>
  <c r="K31" i="2" s="1"/>
  <c r="J27" i="2"/>
  <c r="K27" i="2" s="1"/>
  <c r="J23" i="2"/>
  <c r="K23" i="2" s="1"/>
  <c r="J19" i="2"/>
  <c r="K19" i="2" s="1"/>
  <c r="J49" i="2"/>
  <c r="K49" i="2" s="1"/>
  <c r="J33" i="2"/>
  <c r="K33" i="2" s="1"/>
  <c r="J21" i="2"/>
  <c r="K21" i="2" s="1"/>
  <c r="J60" i="2"/>
  <c r="K60" i="2" s="1"/>
  <c r="J48" i="2"/>
  <c r="K48" i="2" s="1"/>
  <c r="J32" i="2"/>
  <c r="K32" i="2" s="1"/>
  <c r="J20" i="2"/>
  <c r="K20" i="2" s="1"/>
  <c r="J53" i="2"/>
  <c r="K53" i="2" s="1"/>
  <c r="J37" i="2"/>
  <c r="K37" i="2" s="1"/>
  <c r="J25" i="2"/>
  <c r="K25" i="2" s="1"/>
  <c r="J44" i="2"/>
  <c r="K44" i="2" s="1"/>
  <c r="J62" i="2"/>
  <c r="K62" i="2" s="1"/>
  <c r="J58" i="2"/>
  <c r="K58" i="2" s="1"/>
  <c r="J54" i="2"/>
  <c r="K54" i="2" s="1"/>
  <c r="J50" i="2"/>
  <c r="K50" i="2" s="1"/>
  <c r="J46" i="2"/>
  <c r="K46" i="2" s="1"/>
  <c r="J42" i="2"/>
  <c r="K42" i="2" s="1"/>
  <c r="J38" i="2"/>
  <c r="K38" i="2" s="1"/>
  <c r="J34" i="2"/>
  <c r="K34" i="2" s="1"/>
  <c r="J30" i="2"/>
  <c r="K30" i="2" s="1"/>
  <c r="J26" i="2"/>
  <c r="K26" i="2" s="1"/>
  <c r="J22" i="2"/>
  <c r="K22" i="2" s="1"/>
  <c r="J18" i="2"/>
  <c r="K18" i="2" s="1"/>
  <c r="J61" i="2"/>
  <c r="K61" i="2" s="1"/>
  <c r="J41" i="2"/>
  <c r="K41" i="2" s="1"/>
  <c r="J17" i="2"/>
  <c r="K17" i="2" s="1"/>
  <c r="J52" i="2"/>
  <c r="K52" i="2" s="1"/>
  <c r="J36" i="2"/>
  <c r="K36" i="2" s="1"/>
  <c r="J24" i="2"/>
  <c r="K24" i="2" s="1"/>
  <c r="L47" i="2" l="1"/>
  <c r="P47" i="2"/>
  <c r="L30" i="2"/>
  <c r="P30" i="2"/>
  <c r="P61" i="2"/>
  <c r="L61" i="2"/>
  <c r="M61" i="2" s="1"/>
  <c r="P45" i="2"/>
  <c r="L45" i="2"/>
  <c r="P29" i="2"/>
  <c r="L29" i="2"/>
  <c r="M29" i="2" s="1"/>
  <c r="L59" i="2"/>
  <c r="P59" i="2"/>
  <c r="L43" i="2"/>
  <c r="P43" i="2"/>
  <c r="L27" i="2"/>
  <c r="M27" i="2" s="1"/>
  <c r="P27" i="2"/>
  <c r="P40" i="2"/>
  <c r="L40" i="2"/>
  <c r="P52" i="2"/>
  <c r="L52" i="2"/>
  <c r="M52" i="2" s="1"/>
  <c r="P20" i="2"/>
  <c r="L20" i="2"/>
  <c r="P62" i="2"/>
  <c r="L62" i="2"/>
  <c r="M62" i="2" s="1"/>
  <c r="L46" i="2"/>
  <c r="P46" i="2"/>
  <c r="L26" i="2"/>
  <c r="M26" i="2" s="1"/>
  <c r="P26" i="2"/>
  <c r="P57" i="2"/>
  <c r="L57" i="2"/>
  <c r="P41" i="2"/>
  <c r="L41" i="2"/>
  <c r="M41" i="2" s="1"/>
  <c r="P25" i="2"/>
  <c r="L25" i="2"/>
  <c r="L31" i="2"/>
  <c r="M31" i="2" s="1"/>
  <c r="P31" i="2"/>
  <c r="L34" i="2"/>
  <c r="P34" i="2"/>
  <c r="P60" i="2"/>
  <c r="L60" i="2"/>
  <c r="M60" i="2" s="1"/>
  <c r="L55" i="2"/>
  <c r="P55" i="2"/>
  <c r="L39" i="2"/>
  <c r="M39" i="2" s="1"/>
  <c r="P39" i="2"/>
  <c r="L23" i="2"/>
  <c r="P23" i="2"/>
  <c r="P28" i="2"/>
  <c r="L28" i="2"/>
  <c r="M28" i="2" s="1"/>
  <c r="P44" i="2"/>
  <c r="L44" i="2"/>
  <c r="L58" i="2"/>
  <c r="M58" i="2" s="1"/>
  <c r="P58" i="2"/>
  <c r="L42" i="2"/>
  <c r="P42" i="2"/>
  <c r="L22" i="2"/>
  <c r="M22" i="2" s="1"/>
  <c r="P22" i="2"/>
  <c r="P53" i="2"/>
  <c r="L53" i="2"/>
  <c r="P37" i="2"/>
  <c r="L37" i="2"/>
  <c r="M37" i="2" s="1"/>
  <c r="P21" i="2"/>
  <c r="L21" i="2"/>
  <c r="P32" i="2"/>
  <c r="L32" i="2"/>
  <c r="M32" i="2" s="1"/>
  <c r="P56" i="2"/>
  <c r="L56" i="2"/>
  <c r="M56" i="2" s="1"/>
  <c r="P24" i="2"/>
  <c r="L24" i="2"/>
  <c r="M24" i="2" s="1"/>
  <c r="L50" i="2"/>
  <c r="P50" i="2"/>
  <c r="P48" i="2"/>
  <c r="L48" i="2"/>
  <c r="M48" i="2" s="1"/>
  <c r="L51" i="2"/>
  <c r="P51" i="2"/>
  <c r="L35" i="2"/>
  <c r="M35" i="2" s="1"/>
  <c r="P35" i="2"/>
  <c r="L19" i="2"/>
  <c r="P19" i="2"/>
  <c r="P36" i="2"/>
  <c r="L36" i="2"/>
  <c r="M36" i="2" s="1"/>
  <c r="L54" i="2"/>
  <c r="M54" i="2" s="1"/>
  <c r="P54" i="2"/>
  <c r="L38" i="2"/>
  <c r="M38" i="2" s="1"/>
  <c r="P38" i="2"/>
  <c r="L18" i="2"/>
  <c r="M18" i="2" s="1"/>
  <c r="P18" i="2"/>
  <c r="L16" i="2"/>
  <c r="M16" i="2" s="1"/>
  <c r="P16" i="2"/>
  <c r="P49" i="2"/>
  <c r="L49" i="2"/>
  <c r="P33" i="2"/>
  <c r="L33" i="2"/>
  <c r="M33" i="2" s="1"/>
  <c r="P17" i="2"/>
  <c r="L17" i="2"/>
  <c r="M25" i="2"/>
  <c r="M34" i="2"/>
  <c r="T49" i="2"/>
  <c r="M30" i="2"/>
  <c r="M50" i="2"/>
  <c r="T34" i="2"/>
  <c r="T18" i="2"/>
  <c r="M46" i="2"/>
  <c r="T26" i="2"/>
  <c r="T57" i="2"/>
  <c r="T38" i="2"/>
  <c r="T42" i="2"/>
  <c r="M20" i="2"/>
  <c r="M42" i="2"/>
  <c r="T40" i="2"/>
  <c r="M40" i="2"/>
  <c r="Q40" i="2" s="1"/>
  <c r="T55" i="2"/>
  <c r="T24" i="2"/>
  <c r="M44" i="2"/>
  <c r="T37" i="2"/>
  <c r="E15" i="2"/>
  <c r="T35" i="2"/>
  <c r="T51" i="2"/>
  <c r="D15" i="2"/>
  <c r="T53" i="2"/>
  <c r="T21" i="2"/>
  <c r="T36" i="2"/>
  <c r="T22" i="2"/>
  <c r="M19" i="2"/>
  <c r="T25" i="2"/>
  <c r="T33" i="2"/>
  <c r="T41" i="2"/>
  <c r="M21" i="2"/>
  <c r="T23" i="2"/>
  <c r="M53" i="2"/>
  <c r="T39" i="2"/>
  <c r="M17" i="2"/>
  <c r="T58" i="2"/>
  <c r="M23" i="2"/>
  <c r="T19" i="2"/>
  <c r="M45" i="2"/>
  <c r="M51" i="2"/>
  <c r="T52" i="2"/>
  <c r="T31" i="2"/>
  <c r="T56" i="2"/>
  <c r="T50" i="2"/>
  <c r="T17" i="2"/>
  <c r="T54" i="2"/>
  <c r="M57" i="2"/>
  <c r="M55" i="2"/>
  <c r="T28" i="2"/>
  <c r="T32" i="2"/>
  <c r="T46" i="2"/>
  <c r="T43" i="2"/>
  <c r="T48" i="2"/>
  <c r="T59" i="2"/>
  <c r="T27" i="2"/>
  <c r="T44" i="2"/>
  <c r="T30" i="2"/>
  <c r="T62" i="2"/>
  <c r="T47" i="2"/>
  <c r="T16" i="2"/>
  <c r="T29" i="2"/>
  <c r="T45" i="2"/>
  <c r="T61" i="2"/>
  <c r="T60" i="2"/>
  <c r="M43" i="2"/>
  <c r="M59" i="2"/>
  <c r="T20" i="2"/>
  <c r="M47" i="2"/>
  <c r="M49" i="2"/>
  <c r="Q39" i="2" l="1"/>
  <c r="Q51" i="2"/>
  <c r="T15" i="2"/>
  <c r="P15" i="2"/>
  <c r="L15" i="2"/>
  <c r="Q36" i="2"/>
  <c r="U36" i="2" s="1"/>
  <c r="Q18" i="2"/>
  <c r="U18" i="2" s="1"/>
  <c r="Q42" i="2"/>
  <c r="U42" i="2" s="1"/>
  <c r="Q22" i="2"/>
  <c r="U22" i="2" s="1"/>
  <c r="Q53" i="2"/>
  <c r="U53" i="2" s="1"/>
  <c r="Q35" i="2"/>
  <c r="U35" i="2" s="1"/>
  <c r="M15" i="2"/>
  <c r="Q50" i="2"/>
  <c r="U50" i="2" s="1"/>
  <c r="Q62" i="2"/>
  <c r="U62" i="2" s="1"/>
  <c r="Q33" i="2"/>
  <c r="U33" i="2" s="1"/>
  <c r="Q19" i="2"/>
  <c r="U19" i="2" s="1"/>
  <c r="Q44" i="2"/>
  <c r="U44" i="2" s="1"/>
  <c r="Q32" i="2"/>
  <c r="U32" i="2" s="1"/>
  <c r="Q61" i="2"/>
  <c r="U61" i="2" s="1"/>
  <c r="Q54" i="2"/>
  <c r="U54" i="2" s="1"/>
  <c r="Q47" i="2"/>
  <c r="U47" i="2" s="1"/>
  <c r="Q31" i="2"/>
  <c r="U31" i="2" s="1"/>
  <c r="Q20" i="2"/>
  <c r="U20" i="2" s="1"/>
  <c r="U39" i="2"/>
  <c r="U51" i="2"/>
  <c r="U40" i="2"/>
  <c r="Q30" i="2"/>
  <c r="U30" i="2" s="1"/>
  <c r="Q21" i="2"/>
  <c r="U21" i="2" s="1"/>
  <c r="Q16" i="2"/>
  <c r="Q48" i="2"/>
  <c r="U48" i="2" s="1"/>
  <c r="Q24" i="2"/>
  <c r="U24" i="2" s="1"/>
  <c r="Q46" i="2"/>
  <c r="U46" i="2" s="1"/>
  <c r="Q34" i="2"/>
  <c r="U34" i="2" s="1"/>
  <c r="Q60" i="2"/>
  <c r="U60" i="2" s="1"/>
  <c r="Q37" i="2"/>
  <c r="U37" i="2" s="1"/>
  <c r="Q58" i="2"/>
  <c r="U58" i="2" s="1"/>
  <c r="Q38" i="2"/>
  <c r="U38" i="2" s="1"/>
  <c r="Q43" i="2"/>
  <c r="U43" i="2" s="1"/>
  <c r="Q52" i="2"/>
  <c r="U52" i="2" s="1"/>
  <c r="Q27" i="2"/>
  <c r="U27" i="2" s="1"/>
  <c r="Q56" i="2"/>
  <c r="U56" i="2" s="1"/>
  <c r="Q23" i="2"/>
  <c r="U23" i="2" s="1"/>
  <c r="Q26" i="2"/>
  <c r="U26" i="2" s="1"/>
  <c r="Q57" i="2"/>
  <c r="U57" i="2" s="1"/>
  <c r="Q17" i="2"/>
  <c r="U17" i="2" s="1"/>
  <c r="Q59" i="2"/>
  <c r="U59" i="2" s="1"/>
  <c r="Q41" i="2"/>
  <c r="U41" i="2" s="1"/>
  <c r="Q55" i="2"/>
  <c r="U55" i="2" s="1"/>
  <c r="Q45" i="2"/>
  <c r="U45" i="2" s="1"/>
  <c r="Q29" i="2"/>
  <c r="U29" i="2" s="1"/>
  <c r="Q25" i="2"/>
  <c r="U25" i="2" s="1"/>
  <c r="Q28" i="2"/>
  <c r="U28" i="2" s="1"/>
  <c r="Q49" i="2"/>
  <c r="U49" i="2" s="1"/>
  <c r="N15" i="2" l="1"/>
  <c r="N16" i="2" s="1"/>
  <c r="Q15" i="2"/>
  <c r="R15" i="2" s="1"/>
  <c r="R16" i="2" s="1"/>
  <c r="U16" i="2"/>
  <c r="S16" i="2" l="1"/>
  <c r="R17" i="2"/>
  <c r="S17" i="2" s="1"/>
  <c r="U15" i="2"/>
  <c r="V15" i="2" s="1"/>
  <c r="X15" i="2" s="1"/>
  <c r="O16" i="2"/>
  <c r="N17" i="2"/>
  <c r="R18" i="2" l="1"/>
  <c r="S18" i="2" s="1"/>
  <c r="V16" i="2"/>
  <c r="O17" i="2"/>
  <c r="N18" i="2"/>
  <c r="R19" i="2" l="1"/>
  <c r="S19" i="2" s="1"/>
  <c r="W16" i="2"/>
  <c r="X16" i="2"/>
  <c r="Y16" i="2" s="1"/>
  <c r="V17" i="2"/>
  <c r="N19" i="2"/>
  <c r="O18" i="2"/>
  <c r="R20" i="2" l="1"/>
  <c r="S20" i="2" s="1"/>
  <c r="X17" i="2"/>
  <c r="Y17" i="2" s="1"/>
  <c r="V18" i="2"/>
  <c r="W17" i="2"/>
  <c r="N20" i="2"/>
  <c r="O19" i="2"/>
  <c r="R21" i="2" l="1"/>
  <c r="S21" i="2" s="1"/>
  <c r="X18" i="2"/>
  <c r="Y18" i="2" s="1"/>
  <c r="W18" i="2"/>
  <c r="V19" i="2"/>
  <c r="N21" i="2"/>
  <c r="O20" i="2"/>
  <c r="R22" i="2" l="1"/>
  <c r="S22" i="2" s="1"/>
  <c r="V20" i="2"/>
  <c r="X19" i="2"/>
  <c r="Y19" i="2" s="1"/>
  <c r="W19" i="2"/>
  <c r="N22" i="2"/>
  <c r="O21" i="2"/>
  <c r="R23" i="2" l="1"/>
  <c r="S23" i="2" s="1"/>
  <c r="V21" i="2"/>
  <c r="X20" i="2"/>
  <c r="Y20" i="2" s="1"/>
  <c r="W20" i="2"/>
  <c r="O22" i="2"/>
  <c r="N23" i="2"/>
  <c r="R24" i="2" l="1"/>
  <c r="S24" i="2" s="1"/>
  <c r="W21" i="2"/>
  <c r="V22" i="2"/>
  <c r="X21" i="2"/>
  <c r="Y21" i="2" s="1"/>
  <c r="O23" i="2"/>
  <c r="N24" i="2"/>
  <c r="R25" i="2" l="1"/>
  <c r="S25" i="2" s="1"/>
  <c r="X22" i="2"/>
  <c r="Y22" i="2" s="1"/>
  <c r="W22" i="2"/>
  <c r="V23" i="2"/>
  <c r="N25" i="2"/>
  <c r="O24" i="2"/>
  <c r="R26" i="2" l="1"/>
  <c r="S26" i="2" s="1"/>
  <c r="V24" i="2"/>
  <c r="X23" i="2"/>
  <c r="Y23" i="2" s="1"/>
  <c r="W23" i="2"/>
  <c r="N26" i="2"/>
  <c r="O25" i="2"/>
  <c r="R27" i="2" l="1"/>
  <c r="S27" i="2" s="1"/>
  <c r="V25" i="2"/>
  <c r="X24" i="2"/>
  <c r="Y24" i="2" s="1"/>
  <c r="W24" i="2"/>
  <c r="O26" i="2"/>
  <c r="N27" i="2"/>
  <c r="R28" i="2" l="1"/>
  <c r="S28" i="2" s="1"/>
  <c r="X25" i="2"/>
  <c r="Y25" i="2" s="1"/>
  <c r="W25" i="2"/>
  <c r="V26" i="2"/>
  <c r="O27" i="2"/>
  <c r="N28" i="2"/>
  <c r="R29" i="2" l="1"/>
  <c r="S29" i="2" s="1"/>
  <c r="V27" i="2"/>
  <c r="X26" i="2"/>
  <c r="Y26" i="2" s="1"/>
  <c r="W26" i="2"/>
  <c r="O28" i="2"/>
  <c r="N29" i="2"/>
  <c r="R30" i="2" l="1"/>
  <c r="S30" i="2" s="1"/>
  <c r="V28" i="2"/>
  <c r="X27" i="2"/>
  <c r="Y27" i="2" s="1"/>
  <c r="W27" i="2"/>
  <c r="O29" i="2"/>
  <c r="N30" i="2"/>
  <c r="R31" i="2" l="1"/>
  <c r="S31" i="2" s="1"/>
  <c r="V29" i="2"/>
  <c r="X28" i="2"/>
  <c r="Y28" i="2" s="1"/>
  <c r="W28" i="2"/>
  <c r="O30" i="2"/>
  <c r="N31" i="2"/>
  <c r="R32" i="2" l="1"/>
  <c r="S32" i="2" s="1"/>
  <c r="V30" i="2"/>
  <c r="X29" i="2"/>
  <c r="Y29" i="2" s="1"/>
  <c r="W29" i="2"/>
  <c r="N32" i="2"/>
  <c r="O31" i="2"/>
  <c r="R33" i="2" l="1"/>
  <c r="S33" i="2" s="1"/>
  <c r="V31" i="2"/>
  <c r="X30" i="2"/>
  <c r="Y30" i="2" s="1"/>
  <c r="W30" i="2"/>
  <c r="O32" i="2"/>
  <c r="N33" i="2"/>
  <c r="R34" i="2" l="1"/>
  <c r="S34" i="2" s="1"/>
  <c r="V32" i="2"/>
  <c r="X31" i="2"/>
  <c r="Y31" i="2" s="1"/>
  <c r="W31" i="2"/>
  <c r="O33" i="2"/>
  <c r="N34" i="2"/>
  <c r="R35" i="2" l="1"/>
  <c r="S35" i="2" s="1"/>
  <c r="V33" i="2"/>
  <c r="X32" i="2"/>
  <c r="Y32" i="2" s="1"/>
  <c r="W32" i="2"/>
  <c r="N35" i="2"/>
  <c r="O34" i="2"/>
  <c r="R36" i="2" l="1"/>
  <c r="S36" i="2" s="1"/>
  <c r="V34" i="2"/>
  <c r="X33" i="2"/>
  <c r="Y33" i="2" s="1"/>
  <c r="W33" i="2"/>
  <c r="O35" i="2"/>
  <c r="N36" i="2"/>
  <c r="R37" i="2" l="1"/>
  <c r="S37" i="2" s="1"/>
  <c r="V35" i="2"/>
  <c r="X34" i="2"/>
  <c r="Y34" i="2" s="1"/>
  <c r="W34" i="2"/>
  <c r="O36" i="2"/>
  <c r="N37" i="2"/>
  <c r="R38" i="2" l="1"/>
  <c r="S38" i="2" s="1"/>
  <c r="V36" i="2"/>
  <c r="X35" i="2"/>
  <c r="Y35" i="2" s="1"/>
  <c r="W35" i="2"/>
  <c r="N38" i="2"/>
  <c r="O37" i="2"/>
  <c r="R39" i="2" l="1"/>
  <c r="S39" i="2" s="1"/>
  <c r="V37" i="2"/>
  <c r="X36" i="2"/>
  <c r="Y36" i="2" s="1"/>
  <c r="W36" i="2"/>
  <c r="N39" i="2"/>
  <c r="O38" i="2"/>
  <c r="R40" i="2" l="1"/>
  <c r="S40" i="2" s="1"/>
  <c r="V38" i="2"/>
  <c r="X37" i="2"/>
  <c r="Y37" i="2" s="1"/>
  <c r="W37" i="2"/>
  <c r="N40" i="2"/>
  <c r="O39" i="2"/>
  <c r="R41" i="2" l="1"/>
  <c r="S41" i="2" s="1"/>
  <c r="V39" i="2"/>
  <c r="X38" i="2"/>
  <c r="Y38" i="2" s="1"/>
  <c r="W38" i="2"/>
  <c r="N41" i="2"/>
  <c r="O40" i="2"/>
  <c r="R42" i="2" l="1"/>
  <c r="S42" i="2" s="1"/>
  <c r="V40" i="2"/>
  <c r="X39" i="2"/>
  <c r="Y39" i="2" s="1"/>
  <c r="W39" i="2"/>
  <c r="N42" i="2"/>
  <c r="O41" i="2"/>
  <c r="R43" i="2" l="1"/>
  <c r="S43" i="2" s="1"/>
  <c r="V41" i="2"/>
  <c r="X40" i="2"/>
  <c r="Y40" i="2" s="1"/>
  <c r="W40" i="2"/>
  <c r="O42" i="2"/>
  <c r="N43" i="2"/>
  <c r="R44" i="2" l="1"/>
  <c r="S44" i="2" s="1"/>
  <c r="V42" i="2"/>
  <c r="X41" i="2"/>
  <c r="Y41" i="2" s="1"/>
  <c r="W41" i="2"/>
  <c r="O43" i="2"/>
  <c r="N44" i="2"/>
  <c r="R45" i="2" l="1"/>
  <c r="S45" i="2" s="1"/>
  <c r="V43" i="2"/>
  <c r="X42" i="2"/>
  <c r="Y42" i="2" s="1"/>
  <c r="W42" i="2"/>
  <c r="N45" i="2"/>
  <c r="O44" i="2"/>
  <c r="R46" i="2" l="1"/>
  <c r="S46" i="2" s="1"/>
  <c r="V44" i="2"/>
  <c r="X43" i="2"/>
  <c r="Y43" i="2" s="1"/>
  <c r="W43" i="2"/>
  <c r="O45" i="2"/>
  <c r="N46" i="2"/>
  <c r="R47" i="2" l="1"/>
  <c r="S47" i="2" s="1"/>
  <c r="V45" i="2"/>
  <c r="X44" i="2"/>
  <c r="Y44" i="2" s="1"/>
  <c r="W44" i="2"/>
  <c r="O46" i="2"/>
  <c r="N47" i="2"/>
  <c r="R48" i="2" l="1"/>
  <c r="S48" i="2" s="1"/>
  <c r="V46" i="2"/>
  <c r="X45" i="2"/>
  <c r="Y45" i="2" s="1"/>
  <c r="W45" i="2"/>
  <c r="N48" i="2"/>
  <c r="O47" i="2"/>
  <c r="R49" i="2" l="1"/>
  <c r="S49" i="2" s="1"/>
  <c r="V47" i="2"/>
  <c r="X46" i="2"/>
  <c r="Y46" i="2" s="1"/>
  <c r="W46" i="2"/>
  <c r="N49" i="2"/>
  <c r="O48" i="2"/>
  <c r="R50" i="2" l="1"/>
  <c r="S50" i="2" s="1"/>
  <c r="V48" i="2"/>
  <c r="X47" i="2"/>
  <c r="Y47" i="2" s="1"/>
  <c r="W47" i="2"/>
  <c r="O49" i="2"/>
  <c r="N50" i="2"/>
  <c r="R51" i="2" l="1"/>
  <c r="S51" i="2" s="1"/>
  <c r="V49" i="2"/>
  <c r="X48" i="2"/>
  <c r="Y48" i="2" s="1"/>
  <c r="W48" i="2"/>
  <c r="N51" i="2"/>
  <c r="O50" i="2"/>
  <c r="R52" i="2" l="1"/>
  <c r="S52" i="2" s="1"/>
  <c r="V50" i="2"/>
  <c r="X49" i="2"/>
  <c r="Y49" i="2" s="1"/>
  <c r="W49" i="2"/>
  <c r="O51" i="2"/>
  <c r="N52" i="2"/>
  <c r="R53" i="2" l="1"/>
  <c r="S53" i="2" s="1"/>
  <c r="V51" i="2"/>
  <c r="X50" i="2"/>
  <c r="Y50" i="2" s="1"/>
  <c r="W50" i="2"/>
  <c r="N53" i="2"/>
  <c r="O52" i="2"/>
  <c r="R54" i="2" l="1"/>
  <c r="S54" i="2" s="1"/>
  <c r="V52" i="2"/>
  <c r="X51" i="2"/>
  <c r="Y51" i="2" s="1"/>
  <c r="W51" i="2"/>
  <c r="O53" i="2"/>
  <c r="N54" i="2"/>
  <c r="R55" i="2" l="1"/>
  <c r="S55" i="2" s="1"/>
  <c r="V53" i="2"/>
  <c r="X52" i="2"/>
  <c r="Y52" i="2" s="1"/>
  <c r="W52" i="2"/>
  <c r="O54" i="2"/>
  <c r="N55" i="2"/>
  <c r="R56" i="2" l="1"/>
  <c r="S56" i="2" s="1"/>
  <c r="V54" i="2"/>
  <c r="X53" i="2"/>
  <c r="Y53" i="2" s="1"/>
  <c r="W53" i="2"/>
  <c r="O55" i="2"/>
  <c r="N56" i="2"/>
  <c r="R57" i="2" l="1"/>
  <c r="S57" i="2" s="1"/>
  <c r="V55" i="2"/>
  <c r="X54" i="2"/>
  <c r="Y54" i="2" s="1"/>
  <c r="W54" i="2"/>
  <c r="N57" i="2"/>
  <c r="O56" i="2"/>
  <c r="R58" i="2" l="1"/>
  <c r="S58" i="2" s="1"/>
  <c r="V56" i="2"/>
  <c r="X55" i="2"/>
  <c r="Y55" i="2" s="1"/>
  <c r="W55" i="2"/>
  <c r="O57" i="2"/>
  <c r="N58" i="2"/>
  <c r="R59" i="2" l="1"/>
  <c r="S59" i="2" s="1"/>
  <c r="V57" i="2"/>
  <c r="X56" i="2"/>
  <c r="Y56" i="2" s="1"/>
  <c r="W56" i="2"/>
  <c r="O58" i="2"/>
  <c r="N59" i="2"/>
  <c r="R60" i="2" l="1"/>
  <c r="S60" i="2" s="1"/>
  <c r="V58" i="2"/>
  <c r="X57" i="2"/>
  <c r="Y57" i="2" s="1"/>
  <c r="W57" i="2"/>
  <c r="O59" i="2"/>
  <c r="N60" i="2"/>
  <c r="R61" i="2" l="1"/>
  <c r="S61" i="2" s="1"/>
  <c r="V59" i="2"/>
  <c r="X58" i="2"/>
  <c r="Y58" i="2" s="1"/>
  <c r="W58" i="2"/>
  <c r="N61" i="2"/>
  <c r="O60" i="2"/>
  <c r="R62" i="2" l="1"/>
  <c r="S62" i="2" s="1"/>
  <c r="V60" i="2"/>
  <c r="W59" i="2"/>
  <c r="X59" i="2"/>
  <c r="Y59" i="2" s="1"/>
  <c r="O61" i="2"/>
  <c r="N62" i="2"/>
  <c r="O62" i="2" s="1"/>
  <c r="V61" i="2" l="1"/>
  <c r="X60" i="2"/>
  <c r="Y60" i="2" s="1"/>
  <c r="W60" i="2"/>
  <c r="V62" i="2" l="1"/>
  <c r="W61" i="2"/>
  <c r="X61" i="2"/>
  <c r="Y61" i="2" s="1"/>
  <c r="W62" i="2" l="1"/>
  <c r="X62" i="2"/>
  <c r="Y62" i="2" s="1"/>
</calcChain>
</file>

<file path=xl/sharedStrings.xml><?xml version="1.0" encoding="utf-8"?>
<sst xmlns="http://schemas.openxmlformats.org/spreadsheetml/2006/main" count="295" uniqueCount="228">
  <si>
    <t xml:space="preserve"> </t>
  </si>
  <si>
    <t>a</t>
  </si>
  <si>
    <t>tfac</t>
  </si>
  <si>
    <t>wfac</t>
  </si>
  <si>
    <t>sand</t>
  </si>
  <si>
    <t>alpha value - intermediate calculation (see Equation 7)</t>
  </si>
  <si>
    <t>temperature effect on decomposition. (see Equation 5)</t>
  </si>
  <si>
    <t>water effect on decomposition (see Equation 6)</t>
  </si>
  <si>
    <t>tillage disturbance modifier on decay rate for active and slow carbon pool (see Table 2)</t>
  </si>
  <si>
    <r>
      <t>decay rate for active carbon pool in the soil,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</si>
  <si>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decay rate under optimum conditions for the active carbon pool in the soil, year</t>
    </r>
    <r>
      <rPr>
        <vertAlign val="superscript"/>
        <sz val="11"/>
        <color theme="1"/>
        <rFont val="Calibri"/>
        <family val="2"/>
        <scheme val="minor"/>
      </rPr>
      <t>-1</t>
    </r>
  </si>
  <si>
    <t>Counter</t>
  </si>
  <si>
    <t>Year</t>
  </si>
  <si>
    <t>Month</t>
  </si>
  <si>
    <t>CI</t>
  </si>
  <si>
    <r>
      <t>decay rate for SLOW carbon pool in the soil,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</si>
  <si>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decay rate under optimum conditions for the SLOW carbon pool in the soil,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</si>
  <si>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decay rate under optimum conditions for the PASSIVE carbon pool in the soil,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</si>
  <si>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decay rate for PASSIVE carbon pool in the soil, year</t>
    </r>
    <r>
      <rPr>
        <vertAlign val="superscript"/>
        <sz val="11"/>
        <color theme="1"/>
        <rFont val="Calibri"/>
        <family val="2"/>
        <scheme val="minor"/>
      </rPr>
      <t>-1</t>
    </r>
  </si>
  <si>
    <t>Equation 4: PASSIVE pool calcuations</t>
  </si>
  <si>
    <t>Equation 3: SLOW pool calcuations</t>
  </si>
  <si>
    <t>Equation 2:  ACTIVE pool calcuations</t>
  </si>
  <si>
    <t>Equation 1:  SOC stock change for mineral soils</t>
  </si>
  <si>
    <t>Equation 5:  Temperature factor</t>
  </si>
  <si>
    <t>Ti</t>
  </si>
  <si>
    <t>topt</t>
  </si>
  <si>
    <t>monthly average temperature for month (i = 1, 2, …, 12), degrees C</t>
  </si>
  <si>
    <t xml:space="preserve">monthly average temperature effect on decomposition </t>
  </si>
  <si>
    <t xml:space="preserve">annual average temperature effect on decomposition </t>
  </si>
  <si>
    <t>Equation 6: Soil Water factor</t>
  </si>
  <si>
    <t>potential evapotranspiration, mm</t>
  </si>
  <si>
    <t>monthly average precipitation, mm</t>
  </si>
  <si>
    <t>ratio of monthly average precipitation to PET (unitless) for month (i = 1, 2, …, 12)</t>
  </si>
  <si>
    <t>monthly average water effect on decomposition</t>
  </si>
  <si>
    <t>annual average water effect on decomposition</t>
  </si>
  <si>
    <t>Equation 7:  Calcuation of intermediate values</t>
  </si>
  <si>
    <r>
      <t>total carbon input, g C m</t>
    </r>
    <r>
      <rPr>
        <vertAlign val="superscript"/>
        <sz val="11"/>
        <color theme="1"/>
        <rFont val="Calibri"/>
        <family val="2"/>
        <scheme val="minor"/>
      </rPr>
      <t>-2</t>
    </r>
  </si>
  <si>
    <t>lignin-to-structural ratio of litter input, proportion</t>
  </si>
  <si>
    <t>LC</t>
  </si>
  <si>
    <t>NC</t>
  </si>
  <si>
    <t>Practice</t>
  </si>
  <si>
    <t>Default</t>
  </si>
  <si>
    <t>Description</t>
  </si>
  <si>
    <t>Full-Till</t>
  </si>
  <si>
    <t>Reduced-Till</t>
  </si>
  <si>
    <t>No-till</t>
  </si>
  <si>
    <t>All</t>
  </si>
  <si>
    <t>Calculations</t>
  </si>
  <si>
    <t xml:space="preserve">Step 1: Calculate ratio of monthly average precipitation to potential evapotranspiration for each month using Equation-18. If the calculated value is greater than 1.25 then set the value to 1.25. </t>
  </si>
  <si>
    <t>Step 3: Estimate annual average water effect on decomposition.</t>
  </si>
  <si>
    <t>Step 4: Repeat Steps 1 to 3 to estimate the water effect on decomposition for other years that are needed to estimate SOC stocks.</t>
  </si>
  <si>
    <t>Step 3: Repeat Step 1 and 2 to estimate the temperature effect on decomposition for other years that are needed to estimate SOC stocks.</t>
  </si>
  <si>
    <t>Step 2: Estimate annual temperature effect on decomposition (tfac)</t>
  </si>
  <si>
    <t>Step 4: Repeat Steps 1 to 3 to estimate SOC stocks for other years that are needed to estimate SOC stocks.</t>
  </si>
  <si>
    <t>Row Labels</t>
  </si>
  <si>
    <t>AvgTAvg</t>
  </si>
  <si>
    <t>SumRain</t>
  </si>
  <si>
    <t>SumEvap</t>
  </si>
  <si>
    <t>ParameterType</t>
  </si>
  <si>
    <t>Parmeter</t>
  </si>
  <si>
    <t>tillfac_ft</t>
  </si>
  <si>
    <t>tillfac_rt</t>
  </si>
  <si>
    <t>tillfac_nt</t>
  </si>
  <si>
    <t>mappeti</t>
  </si>
  <si>
    <t>Wi</t>
  </si>
  <si>
    <t>alpha</t>
  </si>
  <si>
    <t>Sand</t>
  </si>
  <si>
    <t>ACTIVE</t>
  </si>
  <si>
    <t>PASSIVE</t>
  </si>
  <si>
    <t>SLOW</t>
  </si>
  <si>
    <t>Total</t>
  </si>
  <si>
    <t>kA</t>
  </si>
  <si>
    <t>ACTIVEy*</t>
  </si>
  <si>
    <t>ACTIVEy</t>
  </si>
  <si>
    <t>SLOWy*</t>
  </si>
  <si>
    <t>SLOWy</t>
  </si>
  <si>
    <t>kP</t>
  </si>
  <si>
    <t>kS</t>
  </si>
  <si>
    <t>PASSIVEy*</t>
  </si>
  <si>
    <t>PASSIVEy</t>
  </si>
  <si>
    <t>AvgAnnTi</t>
  </si>
  <si>
    <t>AvgAnnWi</t>
  </si>
  <si>
    <t>C cont</t>
  </si>
  <si>
    <t>Cinputs</t>
  </si>
  <si>
    <t>WheatSDM</t>
  </si>
  <si>
    <t>SOCy</t>
  </si>
  <si>
    <t>Crop production and residue C addition onto or into soil calcuated from a simple growth model</t>
  </si>
  <si>
    <t>RSratio</t>
  </si>
  <si>
    <t xml:space="preserve">Note: For land area that under irrigation management, set the monthly average water effect on decomposition (Wi) to 0.775 </t>
  </si>
  <si>
    <t>YearMonth</t>
  </si>
  <si>
    <t>f2</t>
  </si>
  <si>
    <t>f3</t>
  </si>
  <si>
    <t>f4par1</t>
  </si>
  <si>
    <t>f4par2</t>
  </si>
  <si>
    <t>f5</t>
  </si>
  <si>
    <t>f6</t>
  </si>
  <si>
    <t>f7</t>
  </si>
  <si>
    <t>f8</t>
  </si>
  <si>
    <t>ta</t>
  </si>
  <si>
    <t>tb</t>
  </si>
  <si>
    <t>plig</t>
  </si>
  <si>
    <t>wfacpar1</t>
  </si>
  <si>
    <t>wfacpar2</t>
  </si>
  <si>
    <t>wfacpar3</t>
  </si>
  <si>
    <t>Intercept term to estimate wfac (effect of water on decomposition)</t>
  </si>
  <si>
    <t>slope for mappet term to estimate wfac (effect of water on decomposition)</t>
  </si>
  <si>
    <t>slope for mappet^2 term to estimate wfac (effect of water on decomposition)</t>
  </si>
  <si>
    <t>f1</t>
  </si>
  <si>
    <t>k3par1</t>
  </si>
  <si>
    <t>intercept term for sand effect for active pool</t>
  </si>
  <si>
    <t>k3par2</t>
  </si>
  <si>
    <t>slope term for sand effect for active pool</t>
  </si>
  <si>
    <t>decay rate under optimum condition for slow (k4)</t>
  </si>
  <si>
    <t>decay rate under optimum condition for passive (k5)</t>
  </si>
  <si>
    <t>stabilization efficiencies for metabolic decay products entering the active pool</t>
  </si>
  <si>
    <t>stabilization efficiencies for structural decay products entering the slow pool</t>
  </si>
  <si>
    <t>stabilization efficiencies for active pool decay products entering the slow pool</t>
  </si>
  <si>
    <t>stabilization efficiencies for active pool decay products entering the passive pool</t>
  </si>
  <si>
    <t>stabilization efficiencies for slow pool decay products entering the passive pool</t>
  </si>
  <si>
    <t>stabilization efficiencies for slow pool decay products entering the active pool</t>
  </si>
  <si>
    <t>stabilization efficiencies for passive pool decay products entering the active pool</t>
  </si>
  <si>
    <t>parameter to estimate temperature modifier on decomposition (tfac)</t>
  </si>
  <si>
    <t>tmax</t>
  </si>
  <si>
    <t>empirical parameter to modify k20</t>
  </si>
  <si>
    <t>sp1</t>
  </si>
  <si>
    <t>empirical parameter to estimate metabolic fraction of residue input (intercept)</t>
  </si>
  <si>
    <t>sp2</t>
  </si>
  <si>
    <t>empirical parameter to estimate metabolic fraction of residue input (slope)</t>
  </si>
  <si>
    <t>Beta</t>
  </si>
  <si>
    <t>f4</t>
  </si>
  <si>
    <t xml:space="preserve">intersept term for sand effect on stabilization efficiencies for active pool decay products entering the slow pool </t>
  </si>
  <si>
    <t>slope term for sand effect on stabilization efficiencies for active pool decay products entering the slow pool</t>
  </si>
  <si>
    <t>fraction of slow pool decay products transferred to the passive pool, proportion</t>
  </si>
  <si>
    <t>β</t>
  </si>
  <si>
    <t>C input to the metabolic dead organic matter C pool, g C m-2 year-1</t>
  </si>
  <si>
    <t>nitrogen fraction of the carbon input, proportion</t>
  </si>
  <si>
    <t>fraction of active pool decay products transferred to the slow pool, proportion</t>
  </si>
  <si>
    <t>fraction of slow pool decay products transferred to the active pool, proportion</t>
  </si>
  <si>
    <t>fraction of passive pool decay products transferred to the active pool, proportion</t>
  </si>
  <si>
    <t>Step 1: Calculate the C input to the metabolic dead organic matter pool (β).</t>
  </si>
  <si>
    <t>Period</t>
  </si>
  <si>
    <t>Run in period to derive initial stocks of soil carbon pools</t>
  </si>
  <si>
    <t>Average run in values and initial stocks</t>
  </si>
  <si>
    <t>Inventory Period</t>
  </si>
  <si>
    <t>Active_diff</t>
  </si>
  <si>
    <t>Slow_diff</t>
  </si>
  <si>
    <t>Passive_diff</t>
  </si>
  <si>
    <t>SOC_diff</t>
  </si>
  <si>
    <r>
      <t>Stocks of organic C (g C/m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</si>
  <si>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Annual change in oganic C stocks (g C/m</t>
    </r>
    <r>
      <rPr>
        <b/>
        <vertAlign val="superscript"/>
        <sz val="11"/>
        <color theme="1"/>
        <rFont val="Calibri"/>
        <family val="2"/>
        <scheme val="minor"/>
      </rPr>
      <t>2/y</t>
    </r>
    <r>
      <rPr>
        <b/>
        <sz val="11"/>
        <color theme="1"/>
        <rFont val="Calibri"/>
        <family val="2"/>
        <scheme val="minor"/>
      </rPr>
      <t>)</t>
    </r>
  </si>
  <si>
    <r>
      <t>soil organic carbon stock at the end of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</si>
  <si>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active soil organic carbon stock at the end of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</si>
  <si>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slow soil organic carbon stock at the end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</si>
  <si>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passive soil organic carbon stock at the end of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</si>
  <si>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steady state ACTIVE soil carbon pool given conditions in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</si>
  <si>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steady state SLOW soil carbon pool given conditions in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</si>
  <si>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t>fraction of 0-30 cm soil mass that is sand, proportion</t>
  </si>
  <si>
    <r>
      <t>total carbon input,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</si>
  <si>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steady state PASSIVE soil carbon pool given conditions in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</si>
  <si>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t>temp</t>
  </si>
  <si>
    <t>fraction of metabolic dead organic matter decay products transferred to the active pool, proportion</t>
  </si>
  <si>
    <t>fraction of structural dead organic matter decay products transferred to the active pool, proportion</t>
  </si>
  <si>
    <t>fraction of structural dead organic matter decay products transferred ton the slow pool, proportion</t>
  </si>
  <si>
    <t>fraction of active pool decay products transferred to the passive pool, proportion</t>
  </si>
  <si>
    <t>Step 2: Calculate the C input to the active soil carbon pool (α)</t>
  </si>
  <si>
    <r>
      <t>annual change in carbon stocks in mineral soils, Mg C ha</t>
    </r>
    <r>
      <rPr>
        <vertAlign val="superscript"/>
        <sz val="11"/>
        <color rgb="FF000000"/>
        <rFont val="Calibri"/>
        <family val="2"/>
        <scheme val="minor"/>
      </rPr>
      <t>-1</t>
    </r>
  </si>
  <si>
    <r>
      <t>Step 1: Calculate the decay rate for active carbon pool in the soil (k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</si>
  <si>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Step 2: Calculate the steady state solution to active pool (ACTIVE</t>
    </r>
    <r>
      <rPr>
        <vertAlign val="subscript"/>
        <sz val="11"/>
        <color theme="1"/>
        <rFont val="Calibri"/>
        <family val="2"/>
        <scheme val="minor"/>
      </rPr>
      <t>y*</t>
    </r>
    <r>
      <rPr>
        <sz val="11"/>
        <color theme="1"/>
        <rFont val="Calibri"/>
        <family val="2"/>
        <scheme val="minor"/>
      </rPr>
      <t>)</t>
    </r>
  </si>
  <si>
    <r>
      <t>Step 3: Calculate the active SOC pool by determining the additional increase or decrease in SOC from the previous year in the inventory time series (ACTIVE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</si>
  <si>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r>
      <t>NOTE: If the calculated value of k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 is &gt;1, then set the value of k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to 1 for the first equation only</t>
    </r>
  </si>
  <si>
    <r>
      <t>NOTE:  The initial value of ACTIVE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>for the model is set based on the average steady-state value for 5 or more years prior to the first year in the inventory time series. This will lead to more robust results than basing the initial value on one year of data.</t>
    </r>
  </si>
  <si>
    <r>
      <t>NOTE: If the calcualted value of k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is &gt;1, then set the value of  k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to 1 for the first equation only</t>
    </r>
  </si>
  <si>
    <r>
      <t>NOTE: The initial value of SLOW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for the model will be set to the average steady-state value for 5 or more years prior to the first year in the inventory time series</t>
    </r>
  </si>
  <si>
    <r>
      <t>Step 1: Estimate decay rate for passive carbon pool in the soil (k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</si>
  <si>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Step 2: Estimate the steady state solution for passive pool (PASSIVE</t>
    </r>
    <r>
      <rPr>
        <vertAlign val="subscript"/>
        <sz val="11"/>
        <color theme="1"/>
        <rFont val="Calibri"/>
        <family val="2"/>
        <scheme val="minor"/>
      </rPr>
      <t>y*</t>
    </r>
    <r>
      <rPr>
        <sz val="11"/>
        <color theme="1"/>
        <rFont val="Calibri"/>
        <family val="2"/>
        <scheme val="minor"/>
      </rPr>
      <t>)</t>
    </r>
  </si>
  <si>
    <r>
      <t>Step 3: Estimate the passive SOC pool by determining the additional increase or decrease in SOC from the previous year in the inventory time series (PASSIVE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</si>
  <si>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r>
      <t>NOTE: If the calcualted value of k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is &gt;1, then set the value of  k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to 1 for the first equation only</t>
    </r>
  </si>
  <si>
    <r>
      <t>NOTE: The initial value of PASSIVE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for the model will be set to the average steady-state value for 5 or more years prior to the first year in the inventory time series</t>
    </r>
  </si>
  <si>
    <r>
      <t>Step 1: Estimate monthly average temperature effect on decomposition (T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).  Set 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value to 0 if the monthly average temperature is greater than 45 degree C</t>
    </r>
  </si>
  <si>
    <r>
      <t>NOTE: When the monthly average temperature is greater than 45 degrees C (i.e., the maximum average temperature) set 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 to 0. </t>
    </r>
  </si>
  <si>
    <r>
      <t>Step 2: Estimate monthly average water effect on decomposition (W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</si>
  <si>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Step 3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Repeat Steps 1 to 2 for other years in the time series.</t>
    </r>
  </si>
  <si>
    <r>
      <t>C input to the active soil carbon pool, 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</t>
    </r>
  </si>
  <si>
    <t>decay rate under optimum condition for active pool (k3)</t>
  </si>
  <si>
    <r>
      <t>kfac</t>
    </r>
    <r>
      <rPr>
        <vertAlign val="subscript"/>
        <sz val="11"/>
        <color theme="1"/>
        <rFont val="Calibri"/>
        <family val="2"/>
        <scheme val="minor"/>
      </rPr>
      <t>a</t>
    </r>
  </si>
  <si>
    <r>
      <t>kfac</t>
    </r>
    <r>
      <rPr>
        <vertAlign val="subscript"/>
        <sz val="11"/>
        <color theme="1"/>
        <rFont val="Calibri"/>
        <family val="2"/>
        <scheme val="minor"/>
      </rPr>
      <t>s</t>
    </r>
  </si>
  <si>
    <r>
      <t>kfac</t>
    </r>
    <r>
      <rPr>
        <vertAlign val="subscript"/>
        <sz val="11"/>
        <color theme="1"/>
        <rFont val="Calibri"/>
        <family val="2"/>
        <scheme val="minor"/>
      </rPr>
      <t>p</t>
    </r>
  </si>
  <si>
    <r>
      <t>ACTIVE soil carbon pool at the end of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</si>
  <si>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SLOW soil carbon pool at the end of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</si>
  <si>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SLOW soil carbon pool in at the end of the year prior to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</si>
  <si>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ACTIVE soil carbon pool at the end of the year prior to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</si>
  <si>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PASSIVE soil carbon pool at the end of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</si>
  <si>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PASSIVE soil carbon pool at the end of the year prior to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</si>
  <si>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soil organic carbon stock at the end of the year prior to year y, Mg C ha</t>
    </r>
    <r>
      <rPr>
        <vertAlign val="superscript"/>
        <sz val="11"/>
        <color theme="1"/>
        <rFont val="Calibri"/>
        <family val="2"/>
        <scheme val="minor"/>
      </rPr>
      <t>-1</t>
    </r>
  </si>
  <si>
    <t>sand content of soil layer being modelled, proportion</t>
  </si>
  <si>
    <t>lignin conetnt of carbon inputs, proportion</t>
  </si>
  <si>
    <t>gravimetirc nitrogen to carbon ratio of carbon inputs, ratio</t>
  </si>
  <si>
    <t>Type of tillage</t>
  </si>
  <si>
    <t>sand (0.05 -2mm) content of soil layer being modelled, proportion</t>
  </si>
  <si>
    <t>Step 1: Calculate the value of f4</t>
  </si>
  <si>
    <t>Step 2: Calcuate the decay rate for slow carbon pool in the soil (ks)</t>
  </si>
  <si>
    <r>
      <t>Step 3: Calcuate the steady state solution for slow pool (SLOW</t>
    </r>
    <r>
      <rPr>
        <vertAlign val="subscript"/>
        <sz val="11"/>
        <color theme="1"/>
        <rFont val="Calibri"/>
        <family val="2"/>
        <scheme val="minor"/>
      </rPr>
      <t>y*</t>
    </r>
    <r>
      <rPr>
        <sz val="11"/>
        <color theme="1"/>
        <rFont val="Calibri"/>
        <family val="2"/>
        <scheme val="minor"/>
      </rPr>
      <t>)</t>
    </r>
  </si>
  <si>
    <r>
      <t>Step 4: Calculate the slow SOC pool by determining the additional increase or decrease in SOC from the previous year in the inventory time series (SLOW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</si>
  <si>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t>Step 5: Repeat Steps 1 to 3 to estimate SOC stocks for other years that are needed to estimate SOC stocks.</t>
  </si>
  <si>
    <t>Tier 2 Steady state soil carbon method</t>
  </si>
  <si>
    <t>Parameter Table: Values and associated uncertainties (where appropriate) and desciptions of model parameters</t>
  </si>
  <si>
    <t>Monthly Climate Data</t>
  </si>
  <si>
    <t xml:space="preserve">Fill in the appropriate values in the green coloured cells. </t>
  </si>
  <si>
    <t>Gray cells contain formulae and are calcuated from the entered data.</t>
  </si>
  <si>
    <t>Pivot Table to calculate annual values of Ti and Wi</t>
  </si>
  <si>
    <t xml:space="preserve">Use this pivot table to derive the annual values </t>
  </si>
  <si>
    <t>of Ti and Wi.  Refresh the table after inserting data.</t>
  </si>
  <si>
    <t>Annual Values of tfac and wfac</t>
  </si>
  <si>
    <t>f2_ft</t>
  </si>
  <si>
    <t>f2_rt</t>
  </si>
  <si>
    <t>f2_nt</t>
  </si>
  <si>
    <t>Tillage disturbance modifier for decay rates under full tillage</t>
  </si>
  <si>
    <t>Tillage disturbance modifier for decay rates under reduced tillage</t>
  </si>
  <si>
    <t>Tillage disturbance modifier for decay rates under no tillage</t>
  </si>
  <si>
    <t>stabilization efficiencies for structural decay products entering the active pool if tillage is not known</t>
  </si>
  <si>
    <t>stabilization efficiencies for structural decay products entering the active pool under full tillage</t>
  </si>
  <si>
    <t>stabilization efficiencies for structural decay products entering the active pool under reduced tillage</t>
  </si>
  <si>
    <t>stabilization efficiencies for structural decay products entering the active pool under no tillage</t>
  </si>
  <si>
    <t>Shoot HI</t>
  </si>
  <si>
    <t>Annual Carbon Input (Mg C/ha)</t>
  </si>
  <si>
    <t>Annual Shoot Dry Matter (kg/ha)</t>
  </si>
  <si>
    <t>maximum monthly temperature for decomposition, degrees C</t>
  </si>
  <si>
    <t xml:space="preserve">optimum temperature for decomposition, degrees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</si>
</sst>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i/>
      <sz val="11"/>
      <color rgb="FF000000"/>
      <name val="Cambria Math"/>
      <family val="1"/>
    </font>
  </fonts>
  <fills count="3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20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2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5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34" borderId="0" xfId="0" applyFill="1"/>
    <xf numFmtId="165" fontId="0" fillId="34" borderId="0" xfId="0" applyNumberFormat="1" applyFill="1"/>
    <xf numFmtId="165" fontId="0" fillId="35" borderId="0" xfId="0" applyNumberFormat="1" applyFill="1" applyAlignment="1">
      <alignment vertical="center"/>
    </xf>
    <xf numFmtId="1" fontId="0" fillId="35" borderId="0" xfId="0" applyNumberFormat="1" applyFill="1" applyAlignment="1">
      <alignment vertical="center"/>
    </xf>
    <xf numFmtId="0" fontId="0" fillId="35" borderId="0" xfId="0" applyFill="1" applyAlignment="1">
      <alignment vertical="center"/>
    </xf>
    <xf numFmtId="2" fontId="0" fillId="35" borderId="0" xfId="0" applyNumberFormat="1" applyFill="1" applyAlignment="1">
      <alignment vertical="center"/>
    </xf>
    <xf numFmtId="166" fontId="0" fillId="35" borderId="0" xfId="0" applyNumberFormat="1" applyFill="1" applyAlignment="1">
      <alignment vertical="center"/>
    </xf>
    <xf numFmtId="0" fontId="0" fillId="36" borderId="1" xfId="0" applyFill="1" applyBorder="1"/>
    <xf numFmtId="0" fontId="23" fillId="0" borderId="0" xfId="0" applyFont="1"/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5" fontId="0" fillId="2" borderId="0" xfId="0" applyNumberFormat="1" applyFill="1"/>
    <xf numFmtId="0" fontId="0" fillId="37" borderId="0" xfId="0" applyFill="1"/>
    <xf numFmtId="164" fontId="0" fillId="37" borderId="0" xfId="0" applyNumberFormat="1" applyFill="1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2" borderId="1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5" formatCode="0.000"/>
    </dxf>
    <dxf>
      <numFmt numFmtId="165" formatCode="0.0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Monthly total rainfall and potential evapotranspiration (mm water)</a:t>
            </a:r>
          </a:p>
        </c:rich>
      </c:tx>
      <c:layout>
        <c:manualLayout>
          <c:xMode val="edge"/>
          <c:yMode val="edge"/>
          <c:x val="0.207898866365108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83570670687437E-2"/>
          <c:y val="0.16041666666666668"/>
          <c:w val="0.91374267046406432"/>
          <c:h val="0.75533209390492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'Climate Data'!$E$5</c:f>
              <c:strCache>
                <c:ptCount val="1"/>
                <c:pt idx="0">
                  <c:v>SumRain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'Climate Data'!$C$6:$C$817</c:f>
              <c:numCache>
                <c:formatCode>0.000</c:formatCode>
                <c:ptCount val="812"/>
                <c:pt idx="0">
                  <c:v>1950</c:v>
                </c:pt>
                <c:pt idx="1">
                  <c:v>1950.0833333333333</c:v>
                </c:pt>
                <c:pt idx="2">
                  <c:v>1950.1666666666667</c:v>
                </c:pt>
                <c:pt idx="3">
                  <c:v>1950.25</c:v>
                </c:pt>
                <c:pt idx="4">
                  <c:v>1950.3333333333333</c:v>
                </c:pt>
                <c:pt idx="5">
                  <c:v>1950.4166666666667</c:v>
                </c:pt>
                <c:pt idx="6">
                  <c:v>1950.5</c:v>
                </c:pt>
                <c:pt idx="7">
                  <c:v>1950.5833333333333</c:v>
                </c:pt>
                <c:pt idx="8">
                  <c:v>1950.6666666666667</c:v>
                </c:pt>
                <c:pt idx="9">
                  <c:v>1950.75</c:v>
                </c:pt>
                <c:pt idx="10">
                  <c:v>1950.8333333333333</c:v>
                </c:pt>
                <c:pt idx="11">
                  <c:v>1950.9166666666667</c:v>
                </c:pt>
                <c:pt idx="12">
                  <c:v>1951</c:v>
                </c:pt>
                <c:pt idx="13">
                  <c:v>1951.0833333333333</c:v>
                </c:pt>
                <c:pt idx="14">
                  <c:v>1951.1666666666667</c:v>
                </c:pt>
                <c:pt idx="15">
                  <c:v>1951.25</c:v>
                </c:pt>
                <c:pt idx="16">
                  <c:v>1951.3333333333333</c:v>
                </c:pt>
                <c:pt idx="17">
                  <c:v>1951.4166666666667</c:v>
                </c:pt>
                <c:pt idx="18">
                  <c:v>1951.5</c:v>
                </c:pt>
                <c:pt idx="19">
                  <c:v>1951.5833333333333</c:v>
                </c:pt>
                <c:pt idx="20">
                  <c:v>1951.6666666666667</c:v>
                </c:pt>
                <c:pt idx="21">
                  <c:v>1951.75</c:v>
                </c:pt>
                <c:pt idx="22">
                  <c:v>1951.8333333333333</c:v>
                </c:pt>
                <c:pt idx="23">
                  <c:v>1951.9166666666667</c:v>
                </c:pt>
                <c:pt idx="24">
                  <c:v>1952</c:v>
                </c:pt>
                <c:pt idx="25">
                  <c:v>1952.0833333333333</c:v>
                </c:pt>
                <c:pt idx="26">
                  <c:v>1952.1666666666667</c:v>
                </c:pt>
                <c:pt idx="27">
                  <c:v>1952.25</c:v>
                </c:pt>
                <c:pt idx="28">
                  <c:v>1952.3333333333333</c:v>
                </c:pt>
                <c:pt idx="29">
                  <c:v>1952.4166666666667</c:v>
                </c:pt>
                <c:pt idx="30">
                  <c:v>1952.5</c:v>
                </c:pt>
                <c:pt idx="31">
                  <c:v>1952.5833333333333</c:v>
                </c:pt>
                <c:pt idx="32">
                  <c:v>1952.6666666666667</c:v>
                </c:pt>
                <c:pt idx="33">
                  <c:v>1952.75</c:v>
                </c:pt>
                <c:pt idx="34">
                  <c:v>1952.8333333333333</c:v>
                </c:pt>
                <c:pt idx="35">
                  <c:v>1952.9166666666667</c:v>
                </c:pt>
                <c:pt idx="36">
                  <c:v>1953</c:v>
                </c:pt>
                <c:pt idx="37">
                  <c:v>1953.0833333333333</c:v>
                </c:pt>
                <c:pt idx="38">
                  <c:v>1953.1666666666667</c:v>
                </c:pt>
                <c:pt idx="39">
                  <c:v>1953.25</c:v>
                </c:pt>
                <c:pt idx="40">
                  <c:v>1953.3333333333333</c:v>
                </c:pt>
                <c:pt idx="41">
                  <c:v>1953.4166666666667</c:v>
                </c:pt>
                <c:pt idx="42">
                  <c:v>1953.5</c:v>
                </c:pt>
                <c:pt idx="43">
                  <c:v>1953.5833333333333</c:v>
                </c:pt>
                <c:pt idx="44">
                  <c:v>1953.6666666666667</c:v>
                </c:pt>
                <c:pt idx="45">
                  <c:v>1953.75</c:v>
                </c:pt>
                <c:pt idx="46">
                  <c:v>1953.8333333333333</c:v>
                </c:pt>
                <c:pt idx="47">
                  <c:v>1953.9166666666667</c:v>
                </c:pt>
                <c:pt idx="48">
                  <c:v>1954</c:v>
                </c:pt>
                <c:pt idx="49">
                  <c:v>1954.0833333333333</c:v>
                </c:pt>
                <c:pt idx="50">
                  <c:v>1954.1666666666667</c:v>
                </c:pt>
                <c:pt idx="51">
                  <c:v>1954.25</c:v>
                </c:pt>
                <c:pt idx="52">
                  <c:v>1954.3333333333333</c:v>
                </c:pt>
                <c:pt idx="53">
                  <c:v>1954.4166666666667</c:v>
                </c:pt>
                <c:pt idx="54">
                  <c:v>1954.5</c:v>
                </c:pt>
                <c:pt idx="55">
                  <c:v>1954.5833333333333</c:v>
                </c:pt>
                <c:pt idx="56">
                  <c:v>1954.6666666666667</c:v>
                </c:pt>
                <c:pt idx="57">
                  <c:v>1954.75</c:v>
                </c:pt>
                <c:pt idx="58">
                  <c:v>1954.8333333333333</c:v>
                </c:pt>
                <c:pt idx="59">
                  <c:v>1954.9166666666667</c:v>
                </c:pt>
                <c:pt idx="60">
                  <c:v>1955</c:v>
                </c:pt>
                <c:pt idx="61">
                  <c:v>1955.0833333333333</c:v>
                </c:pt>
                <c:pt idx="62">
                  <c:v>1955.1666666666667</c:v>
                </c:pt>
                <c:pt idx="63">
                  <c:v>1955.25</c:v>
                </c:pt>
                <c:pt idx="64">
                  <c:v>1955.3333333333333</c:v>
                </c:pt>
                <c:pt idx="65">
                  <c:v>1955.4166666666667</c:v>
                </c:pt>
                <c:pt idx="66">
                  <c:v>1955.5</c:v>
                </c:pt>
                <c:pt idx="67">
                  <c:v>1955.5833333333333</c:v>
                </c:pt>
                <c:pt idx="68">
                  <c:v>1955.6666666666667</c:v>
                </c:pt>
                <c:pt idx="69">
                  <c:v>1955.75</c:v>
                </c:pt>
                <c:pt idx="70">
                  <c:v>1955.8333333333333</c:v>
                </c:pt>
                <c:pt idx="71">
                  <c:v>1955.9166666666667</c:v>
                </c:pt>
                <c:pt idx="72">
                  <c:v>1956</c:v>
                </c:pt>
                <c:pt idx="73">
                  <c:v>1956.0833333333333</c:v>
                </c:pt>
                <c:pt idx="74">
                  <c:v>1956.1666666666667</c:v>
                </c:pt>
                <c:pt idx="75">
                  <c:v>1956.25</c:v>
                </c:pt>
                <c:pt idx="76">
                  <c:v>1956.3333333333333</c:v>
                </c:pt>
                <c:pt idx="77">
                  <c:v>1956.4166666666667</c:v>
                </c:pt>
                <c:pt idx="78">
                  <c:v>1956.5</c:v>
                </c:pt>
                <c:pt idx="79">
                  <c:v>1956.5833333333333</c:v>
                </c:pt>
                <c:pt idx="80">
                  <c:v>1956.6666666666667</c:v>
                </c:pt>
                <c:pt idx="81">
                  <c:v>1956.75</c:v>
                </c:pt>
                <c:pt idx="82">
                  <c:v>1956.8333333333333</c:v>
                </c:pt>
                <c:pt idx="83">
                  <c:v>1956.9166666666667</c:v>
                </c:pt>
                <c:pt idx="84">
                  <c:v>1957</c:v>
                </c:pt>
                <c:pt idx="85">
                  <c:v>1957.0833333333333</c:v>
                </c:pt>
                <c:pt idx="86">
                  <c:v>1957.1666666666667</c:v>
                </c:pt>
                <c:pt idx="87">
                  <c:v>1957.25</c:v>
                </c:pt>
                <c:pt idx="88">
                  <c:v>1957.3333333333333</c:v>
                </c:pt>
                <c:pt idx="89">
                  <c:v>1957.4166666666667</c:v>
                </c:pt>
                <c:pt idx="90">
                  <c:v>1957.5</c:v>
                </c:pt>
                <c:pt idx="91">
                  <c:v>1957.5833333333333</c:v>
                </c:pt>
                <c:pt idx="92">
                  <c:v>1957.6666666666667</c:v>
                </c:pt>
                <c:pt idx="93">
                  <c:v>1957.75</c:v>
                </c:pt>
                <c:pt idx="94">
                  <c:v>1957.8333333333333</c:v>
                </c:pt>
                <c:pt idx="95">
                  <c:v>1957.9166666666667</c:v>
                </c:pt>
                <c:pt idx="96">
                  <c:v>1958</c:v>
                </c:pt>
                <c:pt idx="97">
                  <c:v>1958.0833333333333</c:v>
                </c:pt>
                <c:pt idx="98">
                  <c:v>1958.1666666666667</c:v>
                </c:pt>
                <c:pt idx="99">
                  <c:v>1958.25</c:v>
                </c:pt>
                <c:pt idx="100">
                  <c:v>1958.3333333333333</c:v>
                </c:pt>
                <c:pt idx="101">
                  <c:v>1958.4166666666667</c:v>
                </c:pt>
                <c:pt idx="102">
                  <c:v>1958.5</c:v>
                </c:pt>
                <c:pt idx="103">
                  <c:v>1958.5833333333333</c:v>
                </c:pt>
                <c:pt idx="104">
                  <c:v>1958.6666666666667</c:v>
                </c:pt>
                <c:pt idx="105">
                  <c:v>1958.75</c:v>
                </c:pt>
                <c:pt idx="106">
                  <c:v>1958.8333333333333</c:v>
                </c:pt>
                <c:pt idx="107">
                  <c:v>1958.9166666666667</c:v>
                </c:pt>
                <c:pt idx="108">
                  <c:v>1959</c:v>
                </c:pt>
                <c:pt idx="109">
                  <c:v>1959.0833333333333</c:v>
                </c:pt>
                <c:pt idx="110">
                  <c:v>1959.1666666666667</c:v>
                </c:pt>
                <c:pt idx="111">
                  <c:v>1959.25</c:v>
                </c:pt>
                <c:pt idx="112">
                  <c:v>1959.3333333333333</c:v>
                </c:pt>
                <c:pt idx="113">
                  <c:v>1959.4166666666667</c:v>
                </c:pt>
                <c:pt idx="114">
                  <c:v>1959.5</c:v>
                </c:pt>
                <c:pt idx="115">
                  <c:v>1959.5833333333333</c:v>
                </c:pt>
                <c:pt idx="116">
                  <c:v>1959.6666666666667</c:v>
                </c:pt>
                <c:pt idx="117">
                  <c:v>1959.75</c:v>
                </c:pt>
                <c:pt idx="118">
                  <c:v>1959.8333333333333</c:v>
                </c:pt>
                <c:pt idx="119">
                  <c:v>1959.9166666666667</c:v>
                </c:pt>
                <c:pt idx="120">
                  <c:v>1960</c:v>
                </c:pt>
                <c:pt idx="121">
                  <c:v>1960.0833333333333</c:v>
                </c:pt>
                <c:pt idx="122">
                  <c:v>1960.1666666666667</c:v>
                </c:pt>
                <c:pt idx="123">
                  <c:v>1960.25</c:v>
                </c:pt>
                <c:pt idx="124">
                  <c:v>1960.3333333333333</c:v>
                </c:pt>
                <c:pt idx="125">
                  <c:v>1960.4166666666667</c:v>
                </c:pt>
                <c:pt idx="126">
                  <c:v>1960.5</c:v>
                </c:pt>
                <c:pt idx="127">
                  <c:v>1960.5833333333333</c:v>
                </c:pt>
                <c:pt idx="128">
                  <c:v>1960.6666666666667</c:v>
                </c:pt>
                <c:pt idx="129">
                  <c:v>1960.75</c:v>
                </c:pt>
                <c:pt idx="130">
                  <c:v>1960.8333333333333</c:v>
                </c:pt>
                <c:pt idx="131">
                  <c:v>1960.9166666666667</c:v>
                </c:pt>
                <c:pt idx="132">
                  <c:v>1961</c:v>
                </c:pt>
                <c:pt idx="133">
                  <c:v>1961.0833333333333</c:v>
                </c:pt>
                <c:pt idx="134">
                  <c:v>1961.1666666666667</c:v>
                </c:pt>
                <c:pt idx="135">
                  <c:v>1961.25</c:v>
                </c:pt>
                <c:pt idx="136">
                  <c:v>1961.3333333333333</c:v>
                </c:pt>
                <c:pt idx="137">
                  <c:v>1961.4166666666667</c:v>
                </c:pt>
                <c:pt idx="138">
                  <c:v>1961.5</c:v>
                </c:pt>
                <c:pt idx="139">
                  <c:v>1961.5833333333333</c:v>
                </c:pt>
                <c:pt idx="140">
                  <c:v>1961.6666666666667</c:v>
                </c:pt>
                <c:pt idx="141">
                  <c:v>1961.75</c:v>
                </c:pt>
                <c:pt idx="142">
                  <c:v>1961.8333333333333</c:v>
                </c:pt>
                <c:pt idx="143">
                  <c:v>1961.9166666666667</c:v>
                </c:pt>
                <c:pt idx="144">
                  <c:v>1962</c:v>
                </c:pt>
                <c:pt idx="145">
                  <c:v>1962.0833333333333</c:v>
                </c:pt>
                <c:pt idx="146">
                  <c:v>1962.1666666666667</c:v>
                </c:pt>
                <c:pt idx="147">
                  <c:v>1962.25</c:v>
                </c:pt>
                <c:pt idx="148">
                  <c:v>1962.3333333333333</c:v>
                </c:pt>
                <c:pt idx="149">
                  <c:v>1962.4166666666667</c:v>
                </c:pt>
                <c:pt idx="150">
                  <c:v>1962.5</c:v>
                </c:pt>
                <c:pt idx="151">
                  <c:v>1962.5833333333333</c:v>
                </c:pt>
                <c:pt idx="152">
                  <c:v>1962.6666666666667</c:v>
                </c:pt>
                <c:pt idx="153">
                  <c:v>1962.75</c:v>
                </c:pt>
                <c:pt idx="154">
                  <c:v>1962.8333333333333</c:v>
                </c:pt>
                <c:pt idx="155">
                  <c:v>1962.9166666666667</c:v>
                </c:pt>
                <c:pt idx="156">
                  <c:v>1963</c:v>
                </c:pt>
                <c:pt idx="157">
                  <c:v>1963.0833333333333</c:v>
                </c:pt>
                <c:pt idx="158">
                  <c:v>1963.1666666666667</c:v>
                </c:pt>
                <c:pt idx="159">
                  <c:v>1963.25</c:v>
                </c:pt>
                <c:pt idx="160">
                  <c:v>1963.3333333333333</c:v>
                </c:pt>
                <c:pt idx="161">
                  <c:v>1963.4166666666667</c:v>
                </c:pt>
                <c:pt idx="162">
                  <c:v>1963.5</c:v>
                </c:pt>
                <c:pt idx="163">
                  <c:v>1963.5833333333333</c:v>
                </c:pt>
                <c:pt idx="164">
                  <c:v>1963.6666666666667</c:v>
                </c:pt>
                <c:pt idx="165">
                  <c:v>1963.75</c:v>
                </c:pt>
                <c:pt idx="166">
                  <c:v>1963.8333333333333</c:v>
                </c:pt>
                <c:pt idx="167">
                  <c:v>1963.9166666666667</c:v>
                </c:pt>
                <c:pt idx="168">
                  <c:v>1964</c:v>
                </c:pt>
                <c:pt idx="169">
                  <c:v>1964.0833333333333</c:v>
                </c:pt>
                <c:pt idx="170">
                  <c:v>1964.1666666666667</c:v>
                </c:pt>
                <c:pt idx="171">
                  <c:v>1964.25</c:v>
                </c:pt>
                <c:pt idx="172">
                  <c:v>1964.3333333333333</c:v>
                </c:pt>
                <c:pt idx="173">
                  <c:v>1964.4166666666667</c:v>
                </c:pt>
                <c:pt idx="174">
                  <c:v>1964.5</c:v>
                </c:pt>
                <c:pt idx="175">
                  <c:v>1964.5833333333333</c:v>
                </c:pt>
                <c:pt idx="176">
                  <c:v>1964.6666666666667</c:v>
                </c:pt>
                <c:pt idx="177">
                  <c:v>1964.75</c:v>
                </c:pt>
                <c:pt idx="178">
                  <c:v>1964.8333333333333</c:v>
                </c:pt>
                <c:pt idx="179">
                  <c:v>1964.9166666666667</c:v>
                </c:pt>
                <c:pt idx="180">
                  <c:v>1965</c:v>
                </c:pt>
                <c:pt idx="181">
                  <c:v>1965.0833333333333</c:v>
                </c:pt>
                <c:pt idx="182">
                  <c:v>1965.1666666666667</c:v>
                </c:pt>
                <c:pt idx="183">
                  <c:v>1965.25</c:v>
                </c:pt>
                <c:pt idx="184">
                  <c:v>1965.3333333333333</c:v>
                </c:pt>
                <c:pt idx="185">
                  <c:v>1965.4166666666667</c:v>
                </c:pt>
                <c:pt idx="186">
                  <c:v>1965.5</c:v>
                </c:pt>
                <c:pt idx="187">
                  <c:v>1965.5833333333333</c:v>
                </c:pt>
                <c:pt idx="188">
                  <c:v>1965.6666666666667</c:v>
                </c:pt>
                <c:pt idx="189">
                  <c:v>1965.75</c:v>
                </c:pt>
                <c:pt idx="190">
                  <c:v>1965.8333333333333</c:v>
                </c:pt>
                <c:pt idx="191">
                  <c:v>1965.9166666666667</c:v>
                </c:pt>
                <c:pt idx="192">
                  <c:v>1966</c:v>
                </c:pt>
                <c:pt idx="193">
                  <c:v>1966.0833333333333</c:v>
                </c:pt>
                <c:pt idx="194">
                  <c:v>1966.1666666666667</c:v>
                </c:pt>
                <c:pt idx="195">
                  <c:v>1966.25</c:v>
                </c:pt>
                <c:pt idx="196">
                  <c:v>1966.3333333333333</c:v>
                </c:pt>
                <c:pt idx="197">
                  <c:v>1966.4166666666667</c:v>
                </c:pt>
                <c:pt idx="198">
                  <c:v>1966.5</c:v>
                </c:pt>
                <c:pt idx="199">
                  <c:v>1966.5833333333333</c:v>
                </c:pt>
                <c:pt idx="200">
                  <c:v>1966.6666666666667</c:v>
                </c:pt>
                <c:pt idx="201">
                  <c:v>1966.75</c:v>
                </c:pt>
                <c:pt idx="202">
                  <c:v>1966.8333333333333</c:v>
                </c:pt>
                <c:pt idx="203">
                  <c:v>1966.9166666666667</c:v>
                </c:pt>
                <c:pt idx="204">
                  <c:v>1967</c:v>
                </c:pt>
                <c:pt idx="205">
                  <c:v>1967.0833333333333</c:v>
                </c:pt>
                <c:pt idx="206">
                  <c:v>1967.1666666666667</c:v>
                </c:pt>
                <c:pt idx="207">
                  <c:v>1967.25</c:v>
                </c:pt>
                <c:pt idx="208">
                  <c:v>1967.3333333333333</c:v>
                </c:pt>
                <c:pt idx="209">
                  <c:v>1967.4166666666667</c:v>
                </c:pt>
                <c:pt idx="210">
                  <c:v>1967.5</c:v>
                </c:pt>
                <c:pt idx="211">
                  <c:v>1967.5833333333333</c:v>
                </c:pt>
                <c:pt idx="212">
                  <c:v>1967.6666666666667</c:v>
                </c:pt>
                <c:pt idx="213">
                  <c:v>1967.75</c:v>
                </c:pt>
                <c:pt idx="214">
                  <c:v>1967.8333333333333</c:v>
                </c:pt>
                <c:pt idx="215">
                  <c:v>1967.9166666666667</c:v>
                </c:pt>
                <c:pt idx="216">
                  <c:v>1968</c:v>
                </c:pt>
                <c:pt idx="217">
                  <c:v>1968.0833333333333</c:v>
                </c:pt>
                <c:pt idx="218">
                  <c:v>1968.1666666666667</c:v>
                </c:pt>
                <c:pt idx="219">
                  <c:v>1968.25</c:v>
                </c:pt>
                <c:pt idx="220">
                  <c:v>1968.3333333333333</c:v>
                </c:pt>
                <c:pt idx="221">
                  <c:v>1968.4166666666667</c:v>
                </c:pt>
                <c:pt idx="222">
                  <c:v>1968.5</c:v>
                </c:pt>
                <c:pt idx="223">
                  <c:v>1968.5833333333333</c:v>
                </c:pt>
                <c:pt idx="224">
                  <c:v>1968.6666666666667</c:v>
                </c:pt>
                <c:pt idx="225">
                  <c:v>1968.75</c:v>
                </c:pt>
                <c:pt idx="226">
                  <c:v>1968.8333333333333</c:v>
                </c:pt>
                <c:pt idx="227">
                  <c:v>1968.9166666666667</c:v>
                </c:pt>
                <c:pt idx="228">
                  <c:v>1969</c:v>
                </c:pt>
                <c:pt idx="229">
                  <c:v>1969.0833333333333</c:v>
                </c:pt>
                <c:pt idx="230">
                  <c:v>1969.1666666666667</c:v>
                </c:pt>
                <c:pt idx="231">
                  <c:v>1969.25</c:v>
                </c:pt>
                <c:pt idx="232">
                  <c:v>1969.3333333333333</c:v>
                </c:pt>
                <c:pt idx="233">
                  <c:v>1969.4166666666667</c:v>
                </c:pt>
                <c:pt idx="234">
                  <c:v>1969.5</c:v>
                </c:pt>
                <c:pt idx="235">
                  <c:v>1969.5833333333333</c:v>
                </c:pt>
                <c:pt idx="236">
                  <c:v>1969.6666666666667</c:v>
                </c:pt>
                <c:pt idx="237">
                  <c:v>1969.75</c:v>
                </c:pt>
                <c:pt idx="238">
                  <c:v>1969.8333333333333</c:v>
                </c:pt>
                <c:pt idx="239">
                  <c:v>1969.9166666666667</c:v>
                </c:pt>
                <c:pt idx="240">
                  <c:v>1970</c:v>
                </c:pt>
                <c:pt idx="241">
                  <c:v>1970.0833333333333</c:v>
                </c:pt>
                <c:pt idx="242">
                  <c:v>1970.1666666666667</c:v>
                </c:pt>
                <c:pt idx="243">
                  <c:v>1970.25</c:v>
                </c:pt>
                <c:pt idx="244">
                  <c:v>1970.3333333333333</c:v>
                </c:pt>
                <c:pt idx="245">
                  <c:v>1970.4166666666667</c:v>
                </c:pt>
                <c:pt idx="246">
                  <c:v>1970.5</c:v>
                </c:pt>
                <c:pt idx="247">
                  <c:v>1970.5833333333333</c:v>
                </c:pt>
                <c:pt idx="248">
                  <c:v>1970.6666666666667</c:v>
                </c:pt>
                <c:pt idx="249">
                  <c:v>1970.75</c:v>
                </c:pt>
                <c:pt idx="250">
                  <c:v>1970.8333333333333</c:v>
                </c:pt>
                <c:pt idx="251">
                  <c:v>1970.9166666666667</c:v>
                </c:pt>
                <c:pt idx="252">
                  <c:v>1971</c:v>
                </c:pt>
                <c:pt idx="253">
                  <c:v>1971.0833333333333</c:v>
                </c:pt>
                <c:pt idx="254">
                  <c:v>1971.1666666666667</c:v>
                </c:pt>
                <c:pt idx="255">
                  <c:v>1971.25</c:v>
                </c:pt>
                <c:pt idx="256">
                  <c:v>1971.3333333333333</c:v>
                </c:pt>
                <c:pt idx="257">
                  <c:v>1971.4166666666667</c:v>
                </c:pt>
                <c:pt idx="258">
                  <c:v>1971.5</c:v>
                </c:pt>
                <c:pt idx="259">
                  <c:v>1971.5833333333333</c:v>
                </c:pt>
                <c:pt idx="260">
                  <c:v>1971.6666666666667</c:v>
                </c:pt>
                <c:pt idx="261">
                  <c:v>1971.75</c:v>
                </c:pt>
                <c:pt idx="262">
                  <c:v>1971.8333333333333</c:v>
                </c:pt>
                <c:pt idx="263">
                  <c:v>1971.9166666666667</c:v>
                </c:pt>
                <c:pt idx="264">
                  <c:v>1972</c:v>
                </c:pt>
                <c:pt idx="265">
                  <c:v>1972.0833333333333</c:v>
                </c:pt>
                <c:pt idx="266">
                  <c:v>1972.1666666666667</c:v>
                </c:pt>
                <c:pt idx="267">
                  <c:v>1972.25</c:v>
                </c:pt>
                <c:pt idx="268">
                  <c:v>1972.3333333333333</c:v>
                </c:pt>
                <c:pt idx="269">
                  <c:v>1972.4166666666667</c:v>
                </c:pt>
                <c:pt idx="270">
                  <c:v>1972.5</c:v>
                </c:pt>
                <c:pt idx="271">
                  <c:v>1972.5833333333333</c:v>
                </c:pt>
                <c:pt idx="272">
                  <c:v>1972.6666666666667</c:v>
                </c:pt>
                <c:pt idx="273">
                  <c:v>1972.75</c:v>
                </c:pt>
                <c:pt idx="274">
                  <c:v>1972.8333333333333</c:v>
                </c:pt>
                <c:pt idx="275">
                  <c:v>1972.9166666666667</c:v>
                </c:pt>
                <c:pt idx="276">
                  <c:v>1973</c:v>
                </c:pt>
                <c:pt idx="277">
                  <c:v>1973.0833333333333</c:v>
                </c:pt>
                <c:pt idx="278">
                  <c:v>1973.1666666666667</c:v>
                </c:pt>
                <c:pt idx="279">
                  <c:v>1973.25</c:v>
                </c:pt>
                <c:pt idx="280">
                  <c:v>1973.3333333333333</c:v>
                </c:pt>
                <c:pt idx="281">
                  <c:v>1973.4166666666667</c:v>
                </c:pt>
                <c:pt idx="282">
                  <c:v>1973.5</c:v>
                </c:pt>
                <c:pt idx="283">
                  <c:v>1973.5833333333333</c:v>
                </c:pt>
                <c:pt idx="284">
                  <c:v>1973.6666666666667</c:v>
                </c:pt>
                <c:pt idx="285">
                  <c:v>1973.75</c:v>
                </c:pt>
                <c:pt idx="286">
                  <c:v>1973.8333333333333</c:v>
                </c:pt>
                <c:pt idx="287">
                  <c:v>1973.9166666666667</c:v>
                </c:pt>
                <c:pt idx="288">
                  <c:v>1974</c:v>
                </c:pt>
                <c:pt idx="289">
                  <c:v>1974.0833333333333</c:v>
                </c:pt>
                <c:pt idx="290">
                  <c:v>1974.1666666666667</c:v>
                </c:pt>
                <c:pt idx="291">
                  <c:v>1974.25</c:v>
                </c:pt>
                <c:pt idx="292">
                  <c:v>1974.3333333333333</c:v>
                </c:pt>
                <c:pt idx="293">
                  <c:v>1974.4166666666667</c:v>
                </c:pt>
                <c:pt idx="294">
                  <c:v>1974.5</c:v>
                </c:pt>
                <c:pt idx="295">
                  <c:v>1974.5833333333333</c:v>
                </c:pt>
                <c:pt idx="296">
                  <c:v>1974.6666666666667</c:v>
                </c:pt>
                <c:pt idx="297">
                  <c:v>1974.75</c:v>
                </c:pt>
                <c:pt idx="298">
                  <c:v>1974.8333333333333</c:v>
                </c:pt>
                <c:pt idx="299">
                  <c:v>1974.9166666666667</c:v>
                </c:pt>
                <c:pt idx="300">
                  <c:v>1975</c:v>
                </c:pt>
                <c:pt idx="301">
                  <c:v>1975.0833333333333</c:v>
                </c:pt>
                <c:pt idx="302">
                  <c:v>1975.1666666666667</c:v>
                </c:pt>
                <c:pt idx="303">
                  <c:v>1975.25</c:v>
                </c:pt>
                <c:pt idx="304">
                  <c:v>1975.3333333333333</c:v>
                </c:pt>
                <c:pt idx="305">
                  <c:v>1975.4166666666667</c:v>
                </c:pt>
                <c:pt idx="306">
                  <c:v>1975.5</c:v>
                </c:pt>
                <c:pt idx="307">
                  <c:v>1975.5833333333333</c:v>
                </c:pt>
                <c:pt idx="308">
                  <c:v>1975.6666666666667</c:v>
                </c:pt>
                <c:pt idx="309">
                  <c:v>1975.75</c:v>
                </c:pt>
                <c:pt idx="310">
                  <c:v>1975.8333333333333</c:v>
                </c:pt>
                <c:pt idx="311">
                  <c:v>1975.9166666666667</c:v>
                </c:pt>
                <c:pt idx="312">
                  <c:v>1976</c:v>
                </c:pt>
                <c:pt idx="313">
                  <c:v>1976.0833333333333</c:v>
                </c:pt>
                <c:pt idx="314">
                  <c:v>1976.1666666666667</c:v>
                </c:pt>
                <c:pt idx="315">
                  <c:v>1976.25</c:v>
                </c:pt>
                <c:pt idx="316">
                  <c:v>1976.3333333333333</c:v>
                </c:pt>
                <c:pt idx="317">
                  <c:v>1976.4166666666667</c:v>
                </c:pt>
                <c:pt idx="318">
                  <c:v>1976.5</c:v>
                </c:pt>
                <c:pt idx="319">
                  <c:v>1976.5833333333333</c:v>
                </c:pt>
                <c:pt idx="320">
                  <c:v>1976.6666666666667</c:v>
                </c:pt>
                <c:pt idx="321">
                  <c:v>1976.75</c:v>
                </c:pt>
                <c:pt idx="322">
                  <c:v>1976.8333333333333</c:v>
                </c:pt>
                <c:pt idx="323">
                  <c:v>1976.9166666666667</c:v>
                </c:pt>
                <c:pt idx="324">
                  <c:v>1977</c:v>
                </c:pt>
                <c:pt idx="325">
                  <c:v>1977.0833333333333</c:v>
                </c:pt>
                <c:pt idx="326">
                  <c:v>1977.1666666666667</c:v>
                </c:pt>
                <c:pt idx="327">
                  <c:v>1977.25</c:v>
                </c:pt>
                <c:pt idx="328">
                  <c:v>1977.3333333333333</c:v>
                </c:pt>
                <c:pt idx="329">
                  <c:v>1977.4166666666667</c:v>
                </c:pt>
                <c:pt idx="330">
                  <c:v>1977.5</c:v>
                </c:pt>
                <c:pt idx="331">
                  <c:v>1977.5833333333333</c:v>
                </c:pt>
                <c:pt idx="332">
                  <c:v>1977.6666666666667</c:v>
                </c:pt>
                <c:pt idx="333">
                  <c:v>1977.75</c:v>
                </c:pt>
                <c:pt idx="334">
                  <c:v>1977.8333333333333</c:v>
                </c:pt>
                <c:pt idx="335">
                  <c:v>1977.9166666666667</c:v>
                </c:pt>
                <c:pt idx="336">
                  <c:v>1978</c:v>
                </c:pt>
                <c:pt idx="337">
                  <c:v>1978.0833333333333</c:v>
                </c:pt>
                <c:pt idx="338">
                  <c:v>1978.1666666666667</c:v>
                </c:pt>
                <c:pt idx="339">
                  <c:v>1978.25</c:v>
                </c:pt>
                <c:pt idx="340">
                  <c:v>1978.3333333333333</c:v>
                </c:pt>
                <c:pt idx="341">
                  <c:v>1978.4166666666667</c:v>
                </c:pt>
                <c:pt idx="342">
                  <c:v>1978.5</c:v>
                </c:pt>
                <c:pt idx="343">
                  <c:v>1978.5833333333333</c:v>
                </c:pt>
                <c:pt idx="344">
                  <c:v>1978.6666666666667</c:v>
                </c:pt>
                <c:pt idx="345">
                  <c:v>1978.75</c:v>
                </c:pt>
                <c:pt idx="346">
                  <c:v>1978.8333333333333</c:v>
                </c:pt>
                <c:pt idx="347">
                  <c:v>1978.9166666666667</c:v>
                </c:pt>
                <c:pt idx="348">
                  <c:v>1979</c:v>
                </c:pt>
                <c:pt idx="349">
                  <c:v>1979.0833333333333</c:v>
                </c:pt>
                <c:pt idx="350">
                  <c:v>1979.1666666666667</c:v>
                </c:pt>
                <c:pt idx="351">
                  <c:v>1979.25</c:v>
                </c:pt>
                <c:pt idx="352">
                  <c:v>1979.3333333333333</c:v>
                </c:pt>
                <c:pt idx="353">
                  <c:v>1979.4166666666667</c:v>
                </c:pt>
                <c:pt idx="354">
                  <c:v>1979.5</c:v>
                </c:pt>
                <c:pt idx="355">
                  <c:v>1979.5833333333333</c:v>
                </c:pt>
                <c:pt idx="356">
                  <c:v>1979.6666666666667</c:v>
                </c:pt>
                <c:pt idx="357">
                  <c:v>1979.75</c:v>
                </c:pt>
                <c:pt idx="358">
                  <c:v>1979.8333333333333</c:v>
                </c:pt>
                <c:pt idx="359">
                  <c:v>1979.9166666666667</c:v>
                </c:pt>
                <c:pt idx="360">
                  <c:v>1980</c:v>
                </c:pt>
                <c:pt idx="361">
                  <c:v>1980.0833333333333</c:v>
                </c:pt>
                <c:pt idx="362">
                  <c:v>1980.1666666666667</c:v>
                </c:pt>
                <c:pt idx="363">
                  <c:v>1980.25</c:v>
                </c:pt>
                <c:pt idx="364">
                  <c:v>1980.3333333333333</c:v>
                </c:pt>
                <c:pt idx="365">
                  <c:v>1980.4166666666667</c:v>
                </c:pt>
                <c:pt idx="366">
                  <c:v>1980.5</c:v>
                </c:pt>
                <c:pt idx="367">
                  <c:v>1980.5833333333333</c:v>
                </c:pt>
                <c:pt idx="368">
                  <c:v>1980.6666666666667</c:v>
                </c:pt>
                <c:pt idx="369">
                  <c:v>1980.75</c:v>
                </c:pt>
                <c:pt idx="370">
                  <c:v>1980.8333333333333</c:v>
                </c:pt>
                <c:pt idx="371">
                  <c:v>1980.9166666666667</c:v>
                </c:pt>
                <c:pt idx="372">
                  <c:v>1981</c:v>
                </c:pt>
                <c:pt idx="373">
                  <c:v>1981.0833333333333</c:v>
                </c:pt>
                <c:pt idx="374">
                  <c:v>1981.1666666666667</c:v>
                </c:pt>
                <c:pt idx="375">
                  <c:v>1981.25</c:v>
                </c:pt>
                <c:pt idx="376">
                  <c:v>1981.3333333333333</c:v>
                </c:pt>
                <c:pt idx="377">
                  <c:v>1981.4166666666667</c:v>
                </c:pt>
                <c:pt idx="378">
                  <c:v>1981.5</c:v>
                </c:pt>
                <c:pt idx="379">
                  <c:v>1981.5833333333333</c:v>
                </c:pt>
                <c:pt idx="380">
                  <c:v>1981.6666666666667</c:v>
                </c:pt>
                <c:pt idx="381">
                  <c:v>1981.75</c:v>
                </c:pt>
                <c:pt idx="382">
                  <c:v>1981.8333333333333</c:v>
                </c:pt>
                <c:pt idx="383">
                  <c:v>1981.9166666666667</c:v>
                </c:pt>
                <c:pt idx="384">
                  <c:v>1982</c:v>
                </c:pt>
                <c:pt idx="385">
                  <c:v>1982.0833333333333</c:v>
                </c:pt>
                <c:pt idx="386">
                  <c:v>1982.1666666666667</c:v>
                </c:pt>
                <c:pt idx="387">
                  <c:v>1982.25</c:v>
                </c:pt>
                <c:pt idx="388">
                  <c:v>1982.3333333333333</c:v>
                </c:pt>
                <c:pt idx="389">
                  <c:v>1982.4166666666667</c:v>
                </c:pt>
                <c:pt idx="390">
                  <c:v>1982.5</c:v>
                </c:pt>
                <c:pt idx="391">
                  <c:v>1982.5833333333333</c:v>
                </c:pt>
                <c:pt idx="392">
                  <c:v>1982.6666666666667</c:v>
                </c:pt>
                <c:pt idx="393">
                  <c:v>1982.75</c:v>
                </c:pt>
                <c:pt idx="394">
                  <c:v>1982.8333333333333</c:v>
                </c:pt>
                <c:pt idx="395">
                  <c:v>1982.9166666666667</c:v>
                </c:pt>
                <c:pt idx="396">
                  <c:v>1983</c:v>
                </c:pt>
                <c:pt idx="397">
                  <c:v>1983.0833333333333</c:v>
                </c:pt>
                <c:pt idx="398">
                  <c:v>1983.1666666666667</c:v>
                </c:pt>
                <c:pt idx="399">
                  <c:v>1983.25</c:v>
                </c:pt>
                <c:pt idx="400">
                  <c:v>1983.3333333333333</c:v>
                </c:pt>
                <c:pt idx="401">
                  <c:v>1983.4166666666667</c:v>
                </c:pt>
                <c:pt idx="402">
                  <c:v>1983.5</c:v>
                </c:pt>
                <c:pt idx="403">
                  <c:v>1983.5833333333333</c:v>
                </c:pt>
                <c:pt idx="404">
                  <c:v>1983.6666666666667</c:v>
                </c:pt>
                <c:pt idx="405">
                  <c:v>1983.75</c:v>
                </c:pt>
                <c:pt idx="406">
                  <c:v>1983.8333333333333</c:v>
                </c:pt>
                <c:pt idx="407">
                  <c:v>1983.9166666666667</c:v>
                </c:pt>
                <c:pt idx="408">
                  <c:v>1984</c:v>
                </c:pt>
                <c:pt idx="409">
                  <c:v>1984.0833333333333</c:v>
                </c:pt>
                <c:pt idx="410">
                  <c:v>1984.1666666666667</c:v>
                </c:pt>
                <c:pt idx="411">
                  <c:v>1984.25</c:v>
                </c:pt>
                <c:pt idx="412">
                  <c:v>1984.3333333333333</c:v>
                </c:pt>
                <c:pt idx="413">
                  <c:v>1984.4166666666667</c:v>
                </c:pt>
                <c:pt idx="414">
                  <c:v>1984.5</c:v>
                </c:pt>
                <c:pt idx="415">
                  <c:v>1984.5833333333333</c:v>
                </c:pt>
                <c:pt idx="416">
                  <c:v>1984.6666666666667</c:v>
                </c:pt>
                <c:pt idx="417">
                  <c:v>1984.75</c:v>
                </c:pt>
                <c:pt idx="418">
                  <c:v>1984.8333333333333</c:v>
                </c:pt>
                <c:pt idx="419">
                  <c:v>1984.9166666666667</c:v>
                </c:pt>
                <c:pt idx="420">
                  <c:v>1985</c:v>
                </c:pt>
                <c:pt idx="421">
                  <c:v>1985.0833333333333</c:v>
                </c:pt>
                <c:pt idx="422">
                  <c:v>1985.1666666666667</c:v>
                </c:pt>
                <c:pt idx="423">
                  <c:v>1985.25</c:v>
                </c:pt>
                <c:pt idx="424">
                  <c:v>1985.3333333333333</c:v>
                </c:pt>
                <c:pt idx="425">
                  <c:v>1985.4166666666667</c:v>
                </c:pt>
                <c:pt idx="426">
                  <c:v>1985.5</c:v>
                </c:pt>
                <c:pt idx="427">
                  <c:v>1985.5833333333333</c:v>
                </c:pt>
                <c:pt idx="428">
                  <c:v>1985.6666666666667</c:v>
                </c:pt>
                <c:pt idx="429">
                  <c:v>1985.75</c:v>
                </c:pt>
                <c:pt idx="430">
                  <c:v>1985.8333333333333</c:v>
                </c:pt>
                <c:pt idx="431">
                  <c:v>1985.9166666666667</c:v>
                </c:pt>
                <c:pt idx="432">
                  <c:v>1986</c:v>
                </c:pt>
                <c:pt idx="433">
                  <c:v>1986.0833333333333</c:v>
                </c:pt>
                <c:pt idx="434">
                  <c:v>1986.1666666666667</c:v>
                </c:pt>
                <c:pt idx="435">
                  <c:v>1986.25</c:v>
                </c:pt>
                <c:pt idx="436">
                  <c:v>1986.3333333333333</c:v>
                </c:pt>
                <c:pt idx="437">
                  <c:v>1986.4166666666667</c:v>
                </c:pt>
                <c:pt idx="438">
                  <c:v>1986.5</c:v>
                </c:pt>
                <c:pt idx="439">
                  <c:v>1986.5833333333333</c:v>
                </c:pt>
                <c:pt idx="440">
                  <c:v>1986.6666666666667</c:v>
                </c:pt>
                <c:pt idx="441">
                  <c:v>1986.75</c:v>
                </c:pt>
                <c:pt idx="442">
                  <c:v>1986.8333333333333</c:v>
                </c:pt>
                <c:pt idx="443">
                  <c:v>1986.9166666666667</c:v>
                </c:pt>
                <c:pt idx="444">
                  <c:v>1987</c:v>
                </c:pt>
                <c:pt idx="445">
                  <c:v>1987.0833333333333</c:v>
                </c:pt>
                <c:pt idx="446">
                  <c:v>1987.1666666666667</c:v>
                </c:pt>
                <c:pt idx="447">
                  <c:v>1987.25</c:v>
                </c:pt>
                <c:pt idx="448">
                  <c:v>1987.3333333333333</c:v>
                </c:pt>
                <c:pt idx="449">
                  <c:v>1987.4166666666667</c:v>
                </c:pt>
                <c:pt idx="450">
                  <c:v>1987.5</c:v>
                </c:pt>
                <c:pt idx="451">
                  <c:v>1987.5833333333333</c:v>
                </c:pt>
                <c:pt idx="452">
                  <c:v>1987.6666666666667</c:v>
                </c:pt>
                <c:pt idx="453">
                  <c:v>1987.75</c:v>
                </c:pt>
                <c:pt idx="454">
                  <c:v>1987.8333333333333</c:v>
                </c:pt>
                <c:pt idx="455">
                  <c:v>1987.9166666666667</c:v>
                </c:pt>
                <c:pt idx="456">
                  <c:v>1988</c:v>
                </c:pt>
                <c:pt idx="457">
                  <c:v>1988.0833333333333</c:v>
                </c:pt>
                <c:pt idx="458">
                  <c:v>1988.1666666666667</c:v>
                </c:pt>
                <c:pt idx="459">
                  <c:v>1988.25</c:v>
                </c:pt>
                <c:pt idx="460">
                  <c:v>1988.3333333333333</c:v>
                </c:pt>
                <c:pt idx="461">
                  <c:v>1988.4166666666667</c:v>
                </c:pt>
                <c:pt idx="462">
                  <c:v>1988.5</c:v>
                </c:pt>
                <c:pt idx="463">
                  <c:v>1988.5833333333333</c:v>
                </c:pt>
                <c:pt idx="464">
                  <c:v>1988.6666666666667</c:v>
                </c:pt>
                <c:pt idx="465">
                  <c:v>1988.75</c:v>
                </c:pt>
                <c:pt idx="466">
                  <c:v>1988.8333333333333</c:v>
                </c:pt>
                <c:pt idx="467">
                  <c:v>1988.9166666666667</c:v>
                </c:pt>
                <c:pt idx="468">
                  <c:v>1989</c:v>
                </c:pt>
                <c:pt idx="469">
                  <c:v>1989.0833333333333</c:v>
                </c:pt>
                <c:pt idx="470">
                  <c:v>1989.1666666666667</c:v>
                </c:pt>
                <c:pt idx="471">
                  <c:v>1989.25</c:v>
                </c:pt>
                <c:pt idx="472">
                  <c:v>1989.3333333333333</c:v>
                </c:pt>
                <c:pt idx="473">
                  <c:v>1989.4166666666667</c:v>
                </c:pt>
                <c:pt idx="474">
                  <c:v>1989.5</c:v>
                </c:pt>
                <c:pt idx="475">
                  <c:v>1989.5833333333333</c:v>
                </c:pt>
                <c:pt idx="476">
                  <c:v>1989.6666666666667</c:v>
                </c:pt>
                <c:pt idx="477">
                  <c:v>1989.75</c:v>
                </c:pt>
                <c:pt idx="478">
                  <c:v>1989.8333333333333</c:v>
                </c:pt>
                <c:pt idx="479">
                  <c:v>1989.9166666666667</c:v>
                </c:pt>
                <c:pt idx="480">
                  <c:v>1990</c:v>
                </c:pt>
                <c:pt idx="481">
                  <c:v>1990.0833333333333</c:v>
                </c:pt>
                <c:pt idx="482">
                  <c:v>1990.1666666666667</c:v>
                </c:pt>
                <c:pt idx="483">
                  <c:v>1990.25</c:v>
                </c:pt>
                <c:pt idx="484">
                  <c:v>1990.3333333333333</c:v>
                </c:pt>
                <c:pt idx="485">
                  <c:v>1990.4166666666667</c:v>
                </c:pt>
                <c:pt idx="486">
                  <c:v>1990.5</c:v>
                </c:pt>
                <c:pt idx="487">
                  <c:v>1990.5833333333333</c:v>
                </c:pt>
                <c:pt idx="488">
                  <c:v>1990.6666666666667</c:v>
                </c:pt>
                <c:pt idx="489">
                  <c:v>1990.75</c:v>
                </c:pt>
                <c:pt idx="490">
                  <c:v>1990.8333333333333</c:v>
                </c:pt>
                <c:pt idx="491">
                  <c:v>1990.9166666666667</c:v>
                </c:pt>
                <c:pt idx="492">
                  <c:v>1991</c:v>
                </c:pt>
                <c:pt idx="493">
                  <c:v>1991.0833333333333</c:v>
                </c:pt>
                <c:pt idx="494">
                  <c:v>1991.1666666666667</c:v>
                </c:pt>
                <c:pt idx="495">
                  <c:v>1991.25</c:v>
                </c:pt>
                <c:pt idx="496">
                  <c:v>1991.3333333333333</c:v>
                </c:pt>
                <c:pt idx="497">
                  <c:v>1991.4166666666667</c:v>
                </c:pt>
                <c:pt idx="498">
                  <c:v>1991.5</c:v>
                </c:pt>
                <c:pt idx="499">
                  <c:v>1991.5833333333333</c:v>
                </c:pt>
                <c:pt idx="500">
                  <c:v>1991.6666666666667</c:v>
                </c:pt>
                <c:pt idx="501">
                  <c:v>1991.75</c:v>
                </c:pt>
                <c:pt idx="502">
                  <c:v>1991.8333333333333</c:v>
                </c:pt>
                <c:pt idx="503">
                  <c:v>1991.9166666666667</c:v>
                </c:pt>
                <c:pt idx="504">
                  <c:v>1992</c:v>
                </c:pt>
                <c:pt idx="505">
                  <c:v>1992.0833333333333</c:v>
                </c:pt>
                <c:pt idx="506">
                  <c:v>1992.1666666666667</c:v>
                </c:pt>
                <c:pt idx="507">
                  <c:v>1992.25</c:v>
                </c:pt>
                <c:pt idx="508">
                  <c:v>1992.3333333333333</c:v>
                </c:pt>
                <c:pt idx="509">
                  <c:v>1992.4166666666667</c:v>
                </c:pt>
                <c:pt idx="510">
                  <c:v>1992.5</c:v>
                </c:pt>
                <c:pt idx="511">
                  <c:v>1992.5833333333333</c:v>
                </c:pt>
                <c:pt idx="512">
                  <c:v>1992.6666666666667</c:v>
                </c:pt>
                <c:pt idx="513">
                  <c:v>1992.75</c:v>
                </c:pt>
                <c:pt idx="514">
                  <c:v>1992.8333333333333</c:v>
                </c:pt>
                <c:pt idx="515">
                  <c:v>1992.9166666666667</c:v>
                </c:pt>
                <c:pt idx="516">
                  <c:v>1993</c:v>
                </c:pt>
                <c:pt idx="517">
                  <c:v>1993.0833333333333</c:v>
                </c:pt>
                <c:pt idx="518">
                  <c:v>1993.1666666666667</c:v>
                </c:pt>
                <c:pt idx="519">
                  <c:v>1993.25</c:v>
                </c:pt>
                <c:pt idx="520">
                  <c:v>1993.3333333333333</c:v>
                </c:pt>
                <c:pt idx="521">
                  <c:v>1993.4166666666667</c:v>
                </c:pt>
                <c:pt idx="522">
                  <c:v>1993.5</c:v>
                </c:pt>
                <c:pt idx="523">
                  <c:v>1993.5833333333333</c:v>
                </c:pt>
                <c:pt idx="524">
                  <c:v>1993.6666666666667</c:v>
                </c:pt>
                <c:pt idx="525">
                  <c:v>1993.75</c:v>
                </c:pt>
                <c:pt idx="526">
                  <c:v>1993.8333333333333</c:v>
                </c:pt>
                <c:pt idx="527">
                  <c:v>1993.9166666666667</c:v>
                </c:pt>
                <c:pt idx="528">
                  <c:v>1994</c:v>
                </c:pt>
                <c:pt idx="529">
                  <c:v>1994.0833333333333</c:v>
                </c:pt>
                <c:pt idx="530">
                  <c:v>1994.1666666666667</c:v>
                </c:pt>
                <c:pt idx="531">
                  <c:v>1994.25</c:v>
                </c:pt>
                <c:pt idx="532">
                  <c:v>1994.3333333333333</c:v>
                </c:pt>
                <c:pt idx="533">
                  <c:v>1994.4166666666667</c:v>
                </c:pt>
                <c:pt idx="534">
                  <c:v>1994.5</c:v>
                </c:pt>
                <c:pt idx="535">
                  <c:v>1994.5833333333333</c:v>
                </c:pt>
                <c:pt idx="536">
                  <c:v>1994.6666666666667</c:v>
                </c:pt>
                <c:pt idx="537">
                  <c:v>1994.75</c:v>
                </c:pt>
                <c:pt idx="538">
                  <c:v>1994.8333333333333</c:v>
                </c:pt>
                <c:pt idx="539">
                  <c:v>1994.9166666666667</c:v>
                </c:pt>
                <c:pt idx="540">
                  <c:v>1995</c:v>
                </c:pt>
                <c:pt idx="541">
                  <c:v>1995.0833333333333</c:v>
                </c:pt>
                <c:pt idx="542">
                  <c:v>1995.1666666666667</c:v>
                </c:pt>
                <c:pt idx="543">
                  <c:v>1995.25</c:v>
                </c:pt>
                <c:pt idx="544">
                  <c:v>1995.3333333333333</c:v>
                </c:pt>
                <c:pt idx="545">
                  <c:v>1995.4166666666667</c:v>
                </c:pt>
                <c:pt idx="546">
                  <c:v>1995.5</c:v>
                </c:pt>
                <c:pt idx="547">
                  <c:v>1995.5833333333333</c:v>
                </c:pt>
                <c:pt idx="548">
                  <c:v>1995.6666666666667</c:v>
                </c:pt>
                <c:pt idx="549">
                  <c:v>1995.75</c:v>
                </c:pt>
                <c:pt idx="550">
                  <c:v>1995.8333333333333</c:v>
                </c:pt>
                <c:pt idx="551">
                  <c:v>1995.9166666666667</c:v>
                </c:pt>
                <c:pt idx="552">
                  <c:v>1996</c:v>
                </c:pt>
                <c:pt idx="553">
                  <c:v>1996.0833333333333</c:v>
                </c:pt>
                <c:pt idx="554">
                  <c:v>1996.1666666666667</c:v>
                </c:pt>
                <c:pt idx="555">
                  <c:v>1996.25</c:v>
                </c:pt>
                <c:pt idx="556">
                  <c:v>1996.3333333333333</c:v>
                </c:pt>
                <c:pt idx="557">
                  <c:v>1996.4166666666667</c:v>
                </c:pt>
                <c:pt idx="558">
                  <c:v>1996.5</c:v>
                </c:pt>
                <c:pt idx="559">
                  <c:v>1996.5833333333333</c:v>
                </c:pt>
                <c:pt idx="560">
                  <c:v>1996.6666666666667</c:v>
                </c:pt>
                <c:pt idx="561">
                  <c:v>1996.75</c:v>
                </c:pt>
                <c:pt idx="562">
                  <c:v>1996.8333333333333</c:v>
                </c:pt>
                <c:pt idx="563">
                  <c:v>1996.9166666666667</c:v>
                </c:pt>
                <c:pt idx="564">
                  <c:v>1997</c:v>
                </c:pt>
                <c:pt idx="565">
                  <c:v>1997.0833333333333</c:v>
                </c:pt>
                <c:pt idx="566">
                  <c:v>1997.1666666666667</c:v>
                </c:pt>
                <c:pt idx="567">
                  <c:v>1997.25</c:v>
                </c:pt>
                <c:pt idx="568">
                  <c:v>1997.3333333333333</c:v>
                </c:pt>
                <c:pt idx="569">
                  <c:v>1997.4166666666667</c:v>
                </c:pt>
                <c:pt idx="570">
                  <c:v>1997.5</c:v>
                </c:pt>
                <c:pt idx="571">
                  <c:v>1997.5833333333333</c:v>
                </c:pt>
                <c:pt idx="572">
                  <c:v>1997.6666666666667</c:v>
                </c:pt>
                <c:pt idx="573">
                  <c:v>1997.75</c:v>
                </c:pt>
                <c:pt idx="574">
                  <c:v>1997.8333333333333</c:v>
                </c:pt>
                <c:pt idx="575">
                  <c:v>1997.9166666666667</c:v>
                </c:pt>
                <c:pt idx="576">
                  <c:v>1998</c:v>
                </c:pt>
                <c:pt idx="577">
                  <c:v>1998.0833333333333</c:v>
                </c:pt>
                <c:pt idx="578">
                  <c:v>1998.1666666666667</c:v>
                </c:pt>
                <c:pt idx="579">
                  <c:v>1998.25</c:v>
                </c:pt>
                <c:pt idx="580">
                  <c:v>1998.3333333333333</c:v>
                </c:pt>
                <c:pt idx="581">
                  <c:v>1998.4166666666667</c:v>
                </c:pt>
                <c:pt idx="582">
                  <c:v>1998.5</c:v>
                </c:pt>
                <c:pt idx="583">
                  <c:v>1998.5833333333333</c:v>
                </c:pt>
                <c:pt idx="584">
                  <c:v>1998.6666666666667</c:v>
                </c:pt>
                <c:pt idx="585">
                  <c:v>1998.75</c:v>
                </c:pt>
                <c:pt idx="586">
                  <c:v>1998.8333333333333</c:v>
                </c:pt>
                <c:pt idx="587">
                  <c:v>1998.9166666666667</c:v>
                </c:pt>
                <c:pt idx="588">
                  <c:v>1999</c:v>
                </c:pt>
                <c:pt idx="589">
                  <c:v>1999.0833333333333</c:v>
                </c:pt>
                <c:pt idx="590">
                  <c:v>1999.1666666666667</c:v>
                </c:pt>
                <c:pt idx="591">
                  <c:v>1999.25</c:v>
                </c:pt>
                <c:pt idx="592">
                  <c:v>1999.3333333333333</c:v>
                </c:pt>
                <c:pt idx="593">
                  <c:v>1999.4166666666667</c:v>
                </c:pt>
                <c:pt idx="594">
                  <c:v>1999.5</c:v>
                </c:pt>
                <c:pt idx="595">
                  <c:v>1999.5833333333333</c:v>
                </c:pt>
                <c:pt idx="596">
                  <c:v>1999.6666666666667</c:v>
                </c:pt>
                <c:pt idx="597">
                  <c:v>1999.75</c:v>
                </c:pt>
                <c:pt idx="598">
                  <c:v>1999.8333333333333</c:v>
                </c:pt>
                <c:pt idx="599">
                  <c:v>1999.9166666666667</c:v>
                </c:pt>
                <c:pt idx="600">
                  <c:v>2000</c:v>
                </c:pt>
                <c:pt idx="601">
                  <c:v>2000.0833333333333</c:v>
                </c:pt>
                <c:pt idx="602">
                  <c:v>2000.1666666666667</c:v>
                </c:pt>
                <c:pt idx="603">
                  <c:v>2000.25</c:v>
                </c:pt>
                <c:pt idx="604">
                  <c:v>2000.3333333333333</c:v>
                </c:pt>
                <c:pt idx="605">
                  <c:v>2000.4166666666667</c:v>
                </c:pt>
                <c:pt idx="606">
                  <c:v>2000.5</c:v>
                </c:pt>
                <c:pt idx="607">
                  <c:v>2000.5833333333333</c:v>
                </c:pt>
                <c:pt idx="608">
                  <c:v>2000.6666666666667</c:v>
                </c:pt>
                <c:pt idx="609">
                  <c:v>2000.75</c:v>
                </c:pt>
                <c:pt idx="610">
                  <c:v>2000.8333333333333</c:v>
                </c:pt>
                <c:pt idx="611">
                  <c:v>2000.9166666666667</c:v>
                </c:pt>
                <c:pt idx="612">
                  <c:v>2001</c:v>
                </c:pt>
                <c:pt idx="613">
                  <c:v>2001.0833333333333</c:v>
                </c:pt>
                <c:pt idx="614">
                  <c:v>2001.1666666666667</c:v>
                </c:pt>
                <c:pt idx="615">
                  <c:v>2001.25</c:v>
                </c:pt>
                <c:pt idx="616">
                  <c:v>2001.3333333333333</c:v>
                </c:pt>
                <c:pt idx="617">
                  <c:v>2001.4166666666667</c:v>
                </c:pt>
                <c:pt idx="618">
                  <c:v>2001.5</c:v>
                </c:pt>
                <c:pt idx="619">
                  <c:v>2001.5833333333333</c:v>
                </c:pt>
                <c:pt idx="620">
                  <c:v>2001.6666666666667</c:v>
                </c:pt>
                <c:pt idx="621">
                  <c:v>2001.75</c:v>
                </c:pt>
                <c:pt idx="622">
                  <c:v>2001.8333333333333</c:v>
                </c:pt>
                <c:pt idx="623">
                  <c:v>2001.9166666666667</c:v>
                </c:pt>
                <c:pt idx="624">
                  <c:v>2002</c:v>
                </c:pt>
                <c:pt idx="625">
                  <c:v>2002.0833333333333</c:v>
                </c:pt>
                <c:pt idx="626">
                  <c:v>2002.1666666666667</c:v>
                </c:pt>
                <c:pt idx="627">
                  <c:v>2002.25</c:v>
                </c:pt>
                <c:pt idx="628">
                  <c:v>2002.3333333333333</c:v>
                </c:pt>
                <c:pt idx="629">
                  <c:v>2002.4166666666667</c:v>
                </c:pt>
                <c:pt idx="630">
                  <c:v>2002.5</c:v>
                </c:pt>
                <c:pt idx="631">
                  <c:v>2002.5833333333333</c:v>
                </c:pt>
                <c:pt idx="632">
                  <c:v>2002.6666666666667</c:v>
                </c:pt>
                <c:pt idx="633">
                  <c:v>2002.75</c:v>
                </c:pt>
                <c:pt idx="634">
                  <c:v>2002.8333333333333</c:v>
                </c:pt>
                <c:pt idx="635">
                  <c:v>2002.9166666666667</c:v>
                </c:pt>
                <c:pt idx="636">
                  <c:v>2003</c:v>
                </c:pt>
                <c:pt idx="637">
                  <c:v>2003.0833333333333</c:v>
                </c:pt>
                <c:pt idx="638">
                  <c:v>2003.1666666666667</c:v>
                </c:pt>
                <c:pt idx="639">
                  <c:v>2003.25</c:v>
                </c:pt>
                <c:pt idx="640">
                  <c:v>2003.3333333333333</c:v>
                </c:pt>
                <c:pt idx="641">
                  <c:v>2003.4166666666667</c:v>
                </c:pt>
                <c:pt idx="642">
                  <c:v>2003.5</c:v>
                </c:pt>
                <c:pt idx="643">
                  <c:v>2003.5833333333333</c:v>
                </c:pt>
                <c:pt idx="644">
                  <c:v>2003.6666666666667</c:v>
                </c:pt>
                <c:pt idx="645">
                  <c:v>2003.75</c:v>
                </c:pt>
                <c:pt idx="646">
                  <c:v>2003.8333333333333</c:v>
                </c:pt>
                <c:pt idx="647">
                  <c:v>2003.9166666666667</c:v>
                </c:pt>
                <c:pt idx="648">
                  <c:v>2004</c:v>
                </c:pt>
                <c:pt idx="649">
                  <c:v>2004.0833333333333</c:v>
                </c:pt>
                <c:pt idx="650">
                  <c:v>2004.1666666666667</c:v>
                </c:pt>
                <c:pt idx="651">
                  <c:v>2004.25</c:v>
                </c:pt>
                <c:pt idx="652">
                  <c:v>2004.3333333333333</c:v>
                </c:pt>
                <c:pt idx="653">
                  <c:v>2004.4166666666667</c:v>
                </c:pt>
                <c:pt idx="654">
                  <c:v>2004.5</c:v>
                </c:pt>
                <c:pt idx="655">
                  <c:v>2004.5833333333333</c:v>
                </c:pt>
                <c:pt idx="656">
                  <c:v>2004.6666666666667</c:v>
                </c:pt>
                <c:pt idx="657">
                  <c:v>2004.75</c:v>
                </c:pt>
                <c:pt idx="658">
                  <c:v>2004.8333333333333</c:v>
                </c:pt>
                <c:pt idx="659">
                  <c:v>2004.9166666666667</c:v>
                </c:pt>
                <c:pt idx="660">
                  <c:v>2005</c:v>
                </c:pt>
                <c:pt idx="661">
                  <c:v>2005.0833333333333</c:v>
                </c:pt>
                <c:pt idx="662">
                  <c:v>2005.1666666666667</c:v>
                </c:pt>
                <c:pt idx="663">
                  <c:v>2005.25</c:v>
                </c:pt>
                <c:pt idx="664">
                  <c:v>2005.3333333333333</c:v>
                </c:pt>
                <c:pt idx="665">
                  <c:v>2005.4166666666667</c:v>
                </c:pt>
                <c:pt idx="666">
                  <c:v>2005.5</c:v>
                </c:pt>
                <c:pt idx="667">
                  <c:v>2005.5833333333333</c:v>
                </c:pt>
                <c:pt idx="668">
                  <c:v>2005.6666666666667</c:v>
                </c:pt>
                <c:pt idx="669">
                  <c:v>2005.75</c:v>
                </c:pt>
                <c:pt idx="670">
                  <c:v>2005.8333333333333</c:v>
                </c:pt>
                <c:pt idx="671">
                  <c:v>2005.9166666666667</c:v>
                </c:pt>
                <c:pt idx="672">
                  <c:v>2006</c:v>
                </c:pt>
                <c:pt idx="673">
                  <c:v>2006.0833333333333</c:v>
                </c:pt>
                <c:pt idx="674">
                  <c:v>2006.1666666666667</c:v>
                </c:pt>
                <c:pt idx="675">
                  <c:v>2006.25</c:v>
                </c:pt>
                <c:pt idx="676">
                  <c:v>2006.3333333333333</c:v>
                </c:pt>
                <c:pt idx="677">
                  <c:v>2006.4166666666667</c:v>
                </c:pt>
                <c:pt idx="678">
                  <c:v>2006.5</c:v>
                </c:pt>
                <c:pt idx="679">
                  <c:v>2006.5833333333333</c:v>
                </c:pt>
                <c:pt idx="680">
                  <c:v>2006.6666666666667</c:v>
                </c:pt>
                <c:pt idx="681">
                  <c:v>2006.75</c:v>
                </c:pt>
                <c:pt idx="682">
                  <c:v>2006.8333333333333</c:v>
                </c:pt>
                <c:pt idx="683">
                  <c:v>2006.9166666666667</c:v>
                </c:pt>
                <c:pt idx="684">
                  <c:v>2007</c:v>
                </c:pt>
                <c:pt idx="685">
                  <c:v>2007.0833333333333</c:v>
                </c:pt>
                <c:pt idx="686">
                  <c:v>2007.1666666666667</c:v>
                </c:pt>
                <c:pt idx="687">
                  <c:v>2007.25</c:v>
                </c:pt>
                <c:pt idx="688">
                  <c:v>2007.3333333333333</c:v>
                </c:pt>
                <c:pt idx="689">
                  <c:v>2007.4166666666667</c:v>
                </c:pt>
                <c:pt idx="690">
                  <c:v>2007.5</c:v>
                </c:pt>
                <c:pt idx="691">
                  <c:v>2007.5833333333333</c:v>
                </c:pt>
                <c:pt idx="692">
                  <c:v>2007.6666666666667</c:v>
                </c:pt>
                <c:pt idx="693">
                  <c:v>2007.75</c:v>
                </c:pt>
                <c:pt idx="694">
                  <c:v>2007.8333333333333</c:v>
                </c:pt>
                <c:pt idx="695">
                  <c:v>2007.9166666666667</c:v>
                </c:pt>
                <c:pt idx="696">
                  <c:v>2008</c:v>
                </c:pt>
                <c:pt idx="697">
                  <c:v>2008.0833333333333</c:v>
                </c:pt>
                <c:pt idx="698">
                  <c:v>2008.1666666666667</c:v>
                </c:pt>
                <c:pt idx="699">
                  <c:v>2008.25</c:v>
                </c:pt>
                <c:pt idx="700">
                  <c:v>2008.3333333333333</c:v>
                </c:pt>
                <c:pt idx="701">
                  <c:v>2008.4166666666667</c:v>
                </c:pt>
                <c:pt idx="702">
                  <c:v>2008.5</c:v>
                </c:pt>
                <c:pt idx="703">
                  <c:v>2008.5833333333333</c:v>
                </c:pt>
                <c:pt idx="704">
                  <c:v>2008.6666666666667</c:v>
                </c:pt>
                <c:pt idx="705">
                  <c:v>2008.75</c:v>
                </c:pt>
                <c:pt idx="706">
                  <c:v>2008.8333333333333</c:v>
                </c:pt>
                <c:pt idx="707">
                  <c:v>2008.9166666666667</c:v>
                </c:pt>
                <c:pt idx="708">
                  <c:v>2009</c:v>
                </c:pt>
                <c:pt idx="709">
                  <c:v>2009.0833333333333</c:v>
                </c:pt>
                <c:pt idx="710">
                  <c:v>2009.1666666666667</c:v>
                </c:pt>
                <c:pt idx="711">
                  <c:v>2009.25</c:v>
                </c:pt>
                <c:pt idx="712">
                  <c:v>2009.3333333333333</c:v>
                </c:pt>
                <c:pt idx="713">
                  <c:v>2009.4166666666667</c:v>
                </c:pt>
                <c:pt idx="714">
                  <c:v>2009.5</c:v>
                </c:pt>
                <c:pt idx="715">
                  <c:v>2009.5833333333333</c:v>
                </c:pt>
                <c:pt idx="716">
                  <c:v>2009.6666666666667</c:v>
                </c:pt>
                <c:pt idx="717">
                  <c:v>2009.75</c:v>
                </c:pt>
                <c:pt idx="718">
                  <c:v>2009.8333333333333</c:v>
                </c:pt>
                <c:pt idx="719">
                  <c:v>2009.9166666666667</c:v>
                </c:pt>
                <c:pt idx="720">
                  <c:v>2010</c:v>
                </c:pt>
                <c:pt idx="721">
                  <c:v>2010.0833333333333</c:v>
                </c:pt>
                <c:pt idx="722">
                  <c:v>2010.1666666666667</c:v>
                </c:pt>
                <c:pt idx="723">
                  <c:v>2010.25</c:v>
                </c:pt>
                <c:pt idx="724">
                  <c:v>2010.3333333333333</c:v>
                </c:pt>
                <c:pt idx="725">
                  <c:v>2010.4166666666667</c:v>
                </c:pt>
                <c:pt idx="726">
                  <c:v>2010.5</c:v>
                </c:pt>
                <c:pt idx="727">
                  <c:v>2010.5833333333333</c:v>
                </c:pt>
                <c:pt idx="728">
                  <c:v>2010.6666666666667</c:v>
                </c:pt>
                <c:pt idx="729">
                  <c:v>2010.75</c:v>
                </c:pt>
                <c:pt idx="730">
                  <c:v>2010.8333333333333</c:v>
                </c:pt>
                <c:pt idx="731">
                  <c:v>2010.9166666666667</c:v>
                </c:pt>
                <c:pt idx="732">
                  <c:v>2011</c:v>
                </c:pt>
                <c:pt idx="733">
                  <c:v>2011.0833333333333</c:v>
                </c:pt>
                <c:pt idx="734">
                  <c:v>2011.1666666666667</c:v>
                </c:pt>
                <c:pt idx="735">
                  <c:v>2011.25</c:v>
                </c:pt>
                <c:pt idx="736">
                  <c:v>2011.3333333333333</c:v>
                </c:pt>
                <c:pt idx="737">
                  <c:v>2011.4166666666667</c:v>
                </c:pt>
                <c:pt idx="738">
                  <c:v>2011.5</c:v>
                </c:pt>
                <c:pt idx="739">
                  <c:v>2011.5833333333333</c:v>
                </c:pt>
                <c:pt idx="740">
                  <c:v>2011.6666666666667</c:v>
                </c:pt>
                <c:pt idx="741">
                  <c:v>2011.75</c:v>
                </c:pt>
                <c:pt idx="742">
                  <c:v>2011.8333333333333</c:v>
                </c:pt>
                <c:pt idx="743">
                  <c:v>2011.9166666666667</c:v>
                </c:pt>
                <c:pt idx="744">
                  <c:v>2012</c:v>
                </c:pt>
                <c:pt idx="745">
                  <c:v>2012.0833333333333</c:v>
                </c:pt>
                <c:pt idx="746">
                  <c:v>2012.1666666666667</c:v>
                </c:pt>
                <c:pt idx="747">
                  <c:v>2012.25</c:v>
                </c:pt>
                <c:pt idx="748">
                  <c:v>2012.3333333333333</c:v>
                </c:pt>
                <c:pt idx="749">
                  <c:v>2012.4166666666667</c:v>
                </c:pt>
                <c:pt idx="750">
                  <c:v>2012.5</c:v>
                </c:pt>
                <c:pt idx="751">
                  <c:v>2012.5833333333333</c:v>
                </c:pt>
                <c:pt idx="752">
                  <c:v>2012.6666666666667</c:v>
                </c:pt>
                <c:pt idx="753">
                  <c:v>2012.75</c:v>
                </c:pt>
                <c:pt idx="754">
                  <c:v>2012.8333333333333</c:v>
                </c:pt>
                <c:pt idx="755">
                  <c:v>2012.9166666666667</c:v>
                </c:pt>
                <c:pt idx="756">
                  <c:v>2013</c:v>
                </c:pt>
                <c:pt idx="757">
                  <c:v>2013.0833333333333</c:v>
                </c:pt>
                <c:pt idx="758">
                  <c:v>2013.1666666666667</c:v>
                </c:pt>
                <c:pt idx="759">
                  <c:v>2013.25</c:v>
                </c:pt>
                <c:pt idx="760">
                  <c:v>2013.3333333333333</c:v>
                </c:pt>
                <c:pt idx="761">
                  <c:v>2013.4166666666667</c:v>
                </c:pt>
                <c:pt idx="762">
                  <c:v>2013.5</c:v>
                </c:pt>
                <c:pt idx="763">
                  <c:v>2013.5833333333333</c:v>
                </c:pt>
                <c:pt idx="764">
                  <c:v>2013.6666666666667</c:v>
                </c:pt>
                <c:pt idx="765">
                  <c:v>2013.75</c:v>
                </c:pt>
                <c:pt idx="766">
                  <c:v>2013.8333333333333</c:v>
                </c:pt>
                <c:pt idx="767">
                  <c:v>2013.9166666666667</c:v>
                </c:pt>
                <c:pt idx="768">
                  <c:v>2014</c:v>
                </c:pt>
                <c:pt idx="769">
                  <c:v>2014.0833333333333</c:v>
                </c:pt>
                <c:pt idx="770">
                  <c:v>2014.1666666666667</c:v>
                </c:pt>
                <c:pt idx="771">
                  <c:v>2014.25</c:v>
                </c:pt>
                <c:pt idx="772">
                  <c:v>2014.3333333333333</c:v>
                </c:pt>
                <c:pt idx="773">
                  <c:v>2014.4166666666667</c:v>
                </c:pt>
                <c:pt idx="774">
                  <c:v>2014.5</c:v>
                </c:pt>
                <c:pt idx="775">
                  <c:v>2014.5833333333333</c:v>
                </c:pt>
                <c:pt idx="776">
                  <c:v>2014.6666666666667</c:v>
                </c:pt>
                <c:pt idx="777">
                  <c:v>2014.75</c:v>
                </c:pt>
                <c:pt idx="778">
                  <c:v>2014.8333333333333</c:v>
                </c:pt>
                <c:pt idx="779">
                  <c:v>2014.9166666666667</c:v>
                </c:pt>
                <c:pt idx="780">
                  <c:v>2015</c:v>
                </c:pt>
                <c:pt idx="781">
                  <c:v>2015.0833333333333</c:v>
                </c:pt>
                <c:pt idx="782">
                  <c:v>2015.1666666666667</c:v>
                </c:pt>
                <c:pt idx="783">
                  <c:v>2015.25</c:v>
                </c:pt>
                <c:pt idx="784">
                  <c:v>2015.3333333333333</c:v>
                </c:pt>
                <c:pt idx="785">
                  <c:v>2015.4166666666667</c:v>
                </c:pt>
                <c:pt idx="786">
                  <c:v>2015.5</c:v>
                </c:pt>
                <c:pt idx="787">
                  <c:v>2015.5833333333333</c:v>
                </c:pt>
                <c:pt idx="788">
                  <c:v>2015.6666666666667</c:v>
                </c:pt>
                <c:pt idx="789">
                  <c:v>2015.75</c:v>
                </c:pt>
                <c:pt idx="790">
                  <c:v>2015.8333333333333</c:v>
                </c:pt>
                <c:pt idx="791">
                  <c:v>2015.9166666666667</c:v>
                </c:pt>
                <c:pt idx="792">
                  <c:v>2016</c:v>
                </c:pt>
                <c:pt idx="793">
                  <c:v>2016.0833333333333</c:v>
                </c:pt>
                <c:pt idx="794">
                  <c:v>2016.1666666666667</c:v>
                </c:pt>
                <c:pt idx="795">
                  <c:v>2016.25</c:v>
                </c:pt>
                <c:pt idx="796">
                  <c:v>2016.3333333333333</c:v>
                </c:pt>
                <c:pt idx="797">
                  <c:v>2016.4166666666667</c:v>
                </c:pt>
                <c:pt idx="798">
                  <c:v>2016.5</c:v>
                </c:pt>
                <c:pt idx="799">
                  <c:v>2016.5833333333333</c:v>
                </c:pt>
                <c:pt idx="800">
                  <c:v>2016.6666666666667</c:v>
                </c:pt>
                <c:pt idx="801">
                  <c:v>2016.75</c:v>
                </c:pt>
                <c:pt idx="802">
                  <c:v>2016.8333333333333</c:v>
                </c:pt>
                <c:pt idx="803">
                  <c:v>2016.9166666666667</c:v>
                </c:pt>
                <c:pt idx="804">
                  <c:v>2017</c:v>
                </c:pt>
                <c:pt idx="805">
                  <c:v>2017.0833333333333</c:v>
                </c:pt>
                <c:pt idx="806">
                  <c:v>2017.1666666666667</c:v>
                </c:pt>
                <c:pt idx="807">
                  <c:v>2017.25</c:v>
                </c:pt>
                <c:pt idx="808">
                  <c:v>2017.3333333333333</c:v>
                </c:pt>
                <c:pt idx="809">
                  <c:v>2017.4166666666667</c:v>
                </c:pt>
                <c:pt idx="810">
                  <c:v>2017.5</c:v>
                </c:pt>
                <c:pt idx="811">
                  <c:v>2017.5833333333333</c:v>
                </c:pt>
              </c:numCache>
            </c:numRef>
          </c:xVal>
          <c:yVal>
            <c:numRef>
              <c:f>'Climate Data'!$E$6:$E$817</c:f>
              <c:numCache>
                <c:formatCode>General</c:formatCode>
                <c:ptCount val="812"/>
                <c:pt idx="0">
                  <c:v>2.8</c:v>
                </c:pt>
                <c:pt idx="1">
                  <c:v>34.4</c:v>
                </c:pt>
                <c:pt idx="2">
                  <c:v>10.700000000000001</c:v>
                </c:pt>
                <c:pt idx="3">
                  <c:v>12.9</c:v>
                </c:pt>
                <c:pt idx="4">
                  <c:v>130.10000000000002</c:v>
                </c:pt>
                <c:pt idx="5">
                  <c:v>43.9</c:v>
                </c:pt>
                <c:pt idx="6">
                  <c:v>22.500000000000004</c:v>
                </c:pt>
                <c:pt idx="7">
                  <c:v>44.199999999999996</c:v>
                </c:pt>
                <c:pt idx="8">
                  <c:v>38.799999999999997</c:v>
                </c:pt>
                <c:pt idx="9">
                  <c:v>36.6</c:v>
                </c:pt>
                <c:pt idx="10">
                  <c:v>17.000000000000004</c:v>
                </c:pt>
                <c:pt idx="11">
                  <c:v>6.1</c:v>
                </c:pt>
                <c:pt idx="12">
                  <c:v>8.6</c:v>
                </c:pt>
                <c:pt idx="13">
                  <c:v>28.2</c:v>
                </c:pt>
                <c:pt idx="14">
                  <c:v>0.3</c:v>
                </c:pt>
                <c:pt idx="15">
                  <c:v>63.899999999999991</c:v>
                </c:pt>
                <c:pt idx="16">
                  <c:v>90.3</c:v>
                </c:pt>
                <c:pt idx="17">
                  <c:v>101.39999999999999</c:v>
                </c:pt>
                <c:pt idx="18">
                  <c:v>141.20000000000005</c:v>
                </c:pt>
                <c:pt idx="19">
                  <c:v>105.89999999999998</c:v>
                </c:pt>
                <c:pt idx="20">
                  <c:v>17.799999999999997</c:v>
                </c:pt>
                <c:pt idx="21">
                  <c:v>91.800000000000011</c:v>
                </c:pt>
                <c:pt idx="22">
                  <c:v>5.2</c:v>
                </c:pt>
                <c:pt idx="23">
                  <c:v>45.9</c:v>
                </c:pt>
                <c:pt idx="24">
                  <c:v>37.800000000000004</c:v>
                </c:pt>
                <c:pt idx="25">
                  <c:v>6.3999999999999995</c:v>
                </c:pt>
                <c:pt idx="26">
                  <c:v>2</c:v>
                </c:pt>
                <c:pt idx="27">
                  <c:v>49.29999999999999</c:v>
                </c:pt>
                <c:pt idx="28">
                  <c:v>143.49999999999997</c:v>
                </c:pt>
                <c:pt idx="29">
                  <c:v>127.89999999999999</c:v>
                </c:pt>
                <c:pt idx="30">
                  <c:v>55.199999999999996</c:v>
                </c:pt>
                <c:pt idx="31">
                  <c:v>44</c:v>
                </c:pt>
                <c:pt idx="32">
                  <c:v>57.099999999999994</c:v>
                </c:pt>
                <c:pt idx="33">
                  <c:v>67.999999999999986</c:v>
                </c:pt>
                <c:pt idx="34">
                  <c:v>74.199999999999989</c:v>
                </c:pt>
                <c:pt idx="35">
                  <c:v>20.6</c:v>
                </c:pt>
                <c:pt idx="36">
                  <c:v>13.400000000000002</c:v>
                </c:pt>
                <c:pt idx="37">
                  <c:v>4.0999999999999996</c:v>
                </c:pt>
                <c:pt idx="38">
                  <c:v>5.8</c:v>
                </c:pt>
                <c:pt idx="39">
                  <c:v>27.4</c:v>
                </c:pt>
                <c:pt idx="40">
                  <c:v>40.599999999999994</c:v>
                </c:pt>
                <c:pt idx="41">
                  <c:v>74.499999999999986</c:v>
                </c:pt>
                <c:pt idx="42">
                  <c:v>75.2</c:v>
                </c:pt>
                <c:pt idx="43">
                  <c:v>83.399999999999991</c:v>
                </c:pt>
                <c:pt idx="44">
                  <c:v>73.699999999999974</c:v>
                </c:pt>
                <c:pt idx="45">
                  <c:v>55.099999999999994</c:v>
                </c:pt>
                <c:pt idx="46">
                  <c:v>24.6</c:v>
                </c:pt>
                <c:pt idx="47">
                  <c:v>45.699999999999996</c:v>
                </c:pt>
                <c:pt idx="48">
                  <c:v>28.5</c:v>
                </c:pt>
                <c:pt idx="49">
                  <c:v>0.3</c:v>
                </c:pt>
                <c:pt idx="50">
                  <c:v>14</c:v>
                </c:pt>
                <c:pt idx="51">
                  <c:v>86.699999999999989</c:v>
                </c:pt>
                <c:pt idx="52">
                  <c:v>18.900000000000002</c:v>
                </c:pt>
                <c:pt idx="53">
                  <c:v>44.699999999999989</c:v>
                </c:pt>
                <c:pt idx="54">
                  <c:v>59.7</c:v>
                </c:pt>
                <c:pt idx="55">
                  <c:v>29.8</c:v>
                </c:pt>
                <c:pt idx="56">
                  <c:v>22.6</c:v>
                </c:pt>
                <c:pt idx="57">
                  <c:v>75.899999999999991</c:v>
                </c:pt>
                <c:pt idx="58">
                  <c:v>16.799999999999997</c:v>
                </c:pt>
                <c:pt idx="59">
                  <c:v>34.800000000000004</c:v>
                </c:pt>
                <c:pt idx="60">
                  <c:v>5.6</c:v>
                </c:pt>
                <c:pt idx="61">
                  <c:v>56.4</c:v>
                </c:pt>
                <c:pt idx="62">
                  <c:v>24.6</c:v>
                </c:pt>
                <c:pt idx="63">
                  <c:v>25.6</c:v>
                </c:pt>
                <c:pt idx="64">
                  <c:v>119.39999999999999</c:v>
                </c:pt>
                <c:pt idx="65">
                  <c:v>132.39999999999998</c:v>
                </c:pt>
                <c:pt idx="66">
                  <c:v>46.5</c:v>
                </c:pt>
                <c:pt idx="67">
                  <c:v>107</c:v>
                </c:pt>
                <c:pt idx="68">
                  <c:v>37.900000000000006</c:v>
                </c:pt>
                <c:pt idx="69">
                  <c:v>62.6</c:v>
                </c:pt>
                <c:pt idx="70">
                  <c:v>35.999999999999993</c:v>
                </c:pt>
                <c:pt idx="71">
                  <c:v>24</c:v>
                </c:pt>
                <c:pt idx="72">
                  <c:v>15.1</c:v>
                </c:pt>
                <c:pt idx="73">
                  <c:v>0</c:v>
                </c:pt>
                <c:pt idx="74">
                  <c:v>14.3</c:v>
                </c:pt>
                <c:pt idx="75">
                  <c:v>72.299999999999983</c:v>
                </c:pt>
                <c:pt idx="76">
                  <c:v>97.1</c:v>
                </c:pt>
                <c:pt idx="77">
                  <c:v>91.399999999999963</c:v>
                </c:pt>
                <c:pt idx="78">
                  <c:v>105.99999999999997</c:v>
                </c:pt>
                <c:pt idx="79">
                  <c:v>83.699999999999989</c:v>
                </c:pt>
                <c:pt idx="80">
                  <c:v>94.899999999999991</c:v>
                </c:pt>
                <c:pt idx="81">
                  <c:v>52.9</c:v>
                </c:pt>
                <c:pt idx="82">
                  <c:v>17.100000000000001</c:v>
                </c:pt>
                <c:pt idx="83">
                  <c:v>7.6999999999999993</c:v>
                </c:pt>
                <c:pt idx="84">
                  <c:v>0</c:v>
                </c:pt>
                <c:pt idx="85">
                  <c:v>0</c:v>
                </c:pt>
                <c:pt idx="86">
                  <c:v>10.9</c:v>
                </c:pt>
                <c:pt idx="87">
                  <c:v>20.000000000000004</c:v>
                </c:pt>
                <c:pt idx="88">
                  <c:v>27.900000000000002</c:v>
                </c:pt>
                <c:pt idx="89">
                  <c:v>64.8</c:v>
                </c:pt>
                <c:pt idx="90">
                  <c:v>62.899999999999991</c:v>
                </c:pt>
                <c:pt idx="91">
                  <c:v>43.699999999999996</c:v>
                </c:pt>
                <c:pt idx="92">
                  <c:v>21.2</c:v>
                </c:pt>
                <c:pt idx="93">
                  <c:v>35.799999999999997</c:v>
                </c:pt>
                <c:pt idx="94">
                  <c:v>17.900000000000002</c:v>
                </c:pt>
                <c:pt idx="95">
                  <c:v>14.8</c:v>
                </c:pt>
                <c:pt idx="96">
                  <c:v>1.3</c:v>
                </c:pt>
                <c:pt idx="97">
                  <c:v>2.2999999999999998</c:v>
                </c:pt>
                <c:pt idx="98">
                  <c:v>41.4</c:v>
                </c:pt>
                <c:pt idx="99">
                  <c:v>16.600000000000001</c:v>
                </c:pt>
                <c:pt idx="100">
                  <c:v>102.29999999999998</c:v>
                </c:pt>
                <c:pt idx="101">
                  <c:v>8.6</c:v>
                </c:pt>
                <c:pt idx="102">
                  <c:v>77.099999999999994</c:v>
                </c:pt>
                <c:pt idx="103">
                  <c:v>74.799999999999983</c:v>
                </c:pt>
                <c:pt idx="104">
                  <c:v>77.499999999999986</c:v>
                </c:pt>
                <c:pt idx="105">
                  <c:v>74.199999999999989</c:v>
                </c:pt>
                <c:pt idx="106">
                  <c:v>12.3</c:v>
                </c:pt>
                <c:pt idx="107">
                  <c:v>11.700000000000001</c:v>
                </c:pt>
                <c:pt idx="108">
                  <c:v>4.8</c:v>
                </c:pt>
                <c:pt idx="109">
                  <c:v>23.900000000000002</c:v>
                </c:pt>
                <c:pt idx="110">
                  <c:v>24.7</c:v>
                </c:pt>
                <c:pt idx="111">
                  <c:v>3.5999999999999996</c:v>
                </c:pt>
                <c:pt idx="112">
                  <c:v>11.3</c:v>
                </c:pt>
                <c:pt idx="113">
                  <c:v>11.200000000000001</c:v>
                </c:pt>
                <c:pt idx="114">
                  <c:v>27.400000000000006</c:v>
                </c:pt>
                <c:pt idx="115">
                  <c:v>53</c:v>
                </c:pt>
                <c:pt idx="116">
                  <c:v>30.7</c:v>
                </c:pt>
                <c:pt idx="117">
                  <c:v>39.299999999999997</c:v>
                </c:pt>
                <c:pt idx="118">
                  <c:v>9.3999999999999986</c:v>
                </c:pt>
                <c:pt idx="119">
                  <c:v>41.8</c:v>
                </c:pt>
                <c:pt idx="120">
                  <c:v>6.6</c:v>
                </c:pt>
                <c:pt idx="121">
                  <c:v>49.100000000000009</c:v>
                </c:pt>
                <c:pt idx="122">
                  <c:v>25.2</c:v>
                </c:pt>
                <c:pt idx="123">
                  <c:v>70.2</c:v>
                </c:pt>
                <c:pt idx="124">
                  <c:v>179.7</c:v>
                </c:pt>
                <c:pt idx="125">
                  <c:v>26.900000000000006</c:v>
                </c:pt>
                <c:pt idx="126">
                  <c:v>54.9</c:v>
                </c:pt>
                <c:pt idx="127">
                  <c:v>59.79999999999999</c:v>
                </c:pt>
                <c:pt idx="128">
                  <c:v>79.999999999999986</c:v>
                </c:pt>
                <c:pt idx="129">
                  <c:v>13.799999999999999</c:v>
                </c:pt>
                <c:pt idx="130">
                  <c:v>32.5</c:v>
                </c:pt>
                <c:pt idx="131">
                  <c:v>0.8</c:v>
                </c:pt>
                <c:pt idx="132">
                  <c:v>1.6</c:v>
                </c:pt>
                <c:pt idx="133">
                  <c:v>18.7</c:v>
                </c:pt>
                <c:pt idx="134">
                  <c:v>8.1</c:v>
                </c:pt>
                <c:pt idx="135">
                  <c:v>131.70000000000002</c:v>
                </c:pt>
                <c:pt idx="136">
                  <c:v>25.9</c:v>
                </c:pt>
                <c:pt idx="137">
                  <c:v>51.2</c:v>
                </c:pt>
                <c:pt idx="138">
                  <c:v>51.399999999999991</c:v>
                </c:pt>
                <c:pt idx="139">
                  <c:v>50.699999999999989</c:v>
                </c:pt>
                <c:pt idx="140">
                  <c:v>36.299999999999997</c:v>
                </c:pt>
                <c:pt idx="141">
                  <c:v>14.2</c:v>
                </c:pt>
                <c:pt idx="142">
                  <c:v>48.599999999999994</c:v>
                </c:pt>
                <c:pt idx="143">
                  <c:v>12.5</c:v>
                </c:pt>
                <c:pt idx="144">
                  <c:v>34.400000000000006</c:v>
                </c:pt>
                <c:pt idx="145">
                  <c:v>6.6999999999999993</c:v>
                </c:pt>
                <c:pt idx="146">
                  <c:v>40.299999999999997</c:v>
                </c:pt>
                <c:pt idx="147">
                  <c:v>1.8</c:v>
                </c:pt>
                <c:pt idx="148">
                  <c:v>88.999999999999972</c:v>
                </c:pt>
                <c:pt idx="149">
                  <c:v>45.599999999999994</c:v>
                </c:pt>
                <c:pt idx="150">
                  <c:v>44.699999999999996</c:v>
                </c:pt>
                <c:pt idx="151">
                  <c:v>50.499999999999986</c:v>
                </c:pt>
                <c:pt idx="152">
                  <c:v>23.2</c:v>
                </c:pt>
                <c:pt idx="153">
                  <c:v>99.1</c:v>
                </c:pt>
                <c:pt idx="154">
                  <c:v>12.9</c:v>
                </c:pt>
                <c:pt idx="155">
                  <c:v>47.199999999999996</c:v>
                </c:pt>
                <c:pt idx="156">
                  <c:v>36.799999999999997</c:v>
                </c:pt>
                <c:pt idx="157">
                  <c:v>5.3</c:v>
                </c:pt>
                <c:pt idx="158">
                  <c:v>2.1</c:v>
                </c:pt>
                <c:pt idx="159">
                  <c:v>82.5</c:v>
                </c:pt>
                <c:pt idx="160">
                  <c:v>97.59999999999998</c:v>
                </c:pt>
                <c:pt idx="161">
                  <c:v>113.79999999999998</c:v>
                </c:pt>
                <c:pt idx="162">
                  <c:v>106.09999999999998</c:v>
                </c:pt>
                <c:pt idx="163">
                  <c:v>67.09999999999998</c:v>
                </c:pt>
                <c:pt idx="164">
                  <c:v>58.79999999999999</c:v>
                </c:pt>
                <c:pt idx="165">
                  <c:v>17.7</c:v>
                </c:pt>
                <c:pt idx="166">
                  <c:v>11.100000000000001</c:v>
                </c:pt>
                <c:pt idx="167">
                  <c:v>0.8</c:v>
                </c:pt>
                <c:pt idx="168">
                  <c:v>15.400000000000002</c:v>
                </c:pt>
                <c:pt idx="169">
                  <c:v>25.700000000000003</c:v>
                </c:pt>
                <c:pt idx="170">
                  <c:v>9.6999999999999993</c:v>
                </c:pt>
                <c:pt idx="171">
                  <c:v>53.300000000000004</c:v>
                </c:pt>
                <c:pt idx="172">
                  <c:v>25.300000000000004</c:v>
                </c:pt>
                <c:pt idx="173">
                  <c:v>38.4</c:v>
                </c:pt>
                <c:pt idx="174">
                  <c:v>92.399999999999977</c:v>
                </c:pt>
                <c:pt idx="175">
                  <c:v>43.099999999999994</c:v>
                </c:pt>
                <c:pt idx="176">
                  <c:v>81.199999999999989</c:v>
                </c:pt>
                <c:pt idx="177">
                  <c:v>81.499999999999986</c:v>
                </c:pt>
                <c:pt idx="178">
                  <c:v>50.199999999999996</c:v>
                </c:pt>
                <c:pt idx="179">
                  <c:v>22.3</c:v>
                </c:pt>
                <c:pt idx="180">
                  <c:v>0.5</c:v>
                </c:pt>
                <c:pt idx="181">
                  <c:v>0</c:v>
                </c:pt>
                <c:pt idx="182">
                  <c:v>10.6</c:v>
                </c:pt>
                <c:pt idx="183">
                  <c:v>19.600000000000001</c:v>
                </c:pt>
                <c:pt idx="184">
                  <c:v>73.59999999999998</c:v>
                </c:pt>
                <c:pt idx="185">
                  <c:v>28</c:v>
                </c:pt>
                <c:pt idx="186">
                  <c:v>40.199999999999996</c:v>
                </c:pt>
                <c:pt idx="187">
                  <c:v>70.2</c:v>
                </c:pt>
                <c:pt idx="188">
                  <c:v>29.900000000000002</c:v>
                </c:pt>
                <c:pt idx="189">
                  <c:v>10.5</c:v>
                </c:pt>
                <c:pt idx="190">
                  <c:v>25.599999999999998</c:v>
                </c:pt>
                <c:pt idx="191">
                  <c:v>25.5</c:v>
                </c:pt>
                <c:pt idx="192">
                  <c:v>9.6</c:v>
                </c:pt>
                <c:pt idx="193">
                  <c:v>29.5</c:v>
                </c:pt>
                <c:pt idx="194">
                  <c:v>29.999999999999996</c:v>
                </c:pt>
                <c:pt idx="195">
                  <c:v>5.0999999999999996</c:v>
                </c:pt>
                <c:pt idx="196">
                  <c:v>40.5</c:v>
                </c:pt>
                <c:pt idx="197">
                  <c:v>60.8</c:v>
                </c:pt>
                <c:pt idx="198">
                  <c:v>85.799999999999983</c:v>
                </c:pt>
                <c:pt idx="199">
                  <c:v>35.099999999999994</c:v>
                </c:pt>
                <c:pt idx="200">
                  <c:v>81.400000000000006</c:v>
                </c:pt>
                <c:pt idx="201">
                  <c:v>27.900000000000002</c:v>
                </c:pt>
                <c:pt idx="202">
                  <c:v>28.700000000000003</c:v>
                </c:pt>
                <c:pt idx="203">
                  <c:v>72.299999999999983</c:v>
                </c:pt>
                <c:pt idx="204">
                  <c:v>12.5</c:v>
                </c:pt>
                <c:pt idx="205">
                  <c:v>23.299999999999997</c:v>
                </c:pt>
                <c:pt idx="206">
                  <c:v>5.0999999999999996</c:v>
                </c:pt>
                <c:pt idx="207">
                  <c:v>2.9</c:v>
                </c:pt>
                <c:pt idx="208">
                  <c:v>20.5</c:v>
                </c:pt>
                <c:pt idx="209">
                  <c:v>11.5</c:v>
                </c:pt>
                <c:pt idx="210">
                  <c:v>56.499999999999986</c:v>
                </c:pt>
                <c:pt idx="211">
                  <c:v>36.300000000000004</c:v>
                </c:pt>
                <c:pt idx="212">
                  <c:v>27.5</c:v>
                </c:pt>
                <c:pt idx="213">
                  <c:v>21.7</c:v>
                </c:pt>
                <c:pt idx="214">
                  <c:v>0</c:v>
                </c:pt>
                <c:pt idx="215">
                  <c:v>12.5</c:v>
                </c:pt>
                <c:pt idx="216">
                  <c:v>33.5</c:v>
                </c:pt>
                <c:pt idx="217">
                  <c:v>34</c:v>
                </c:pt>
                <c:pt idx="218">
                  <c:v>28.599999999999998</c:v>
                </c:pt>
                <c:pt idx="219">
                  <c:v>31.600000000000005</c:v>
                </c:pt>
                <c:pt idx="220">
                  <c:v>125.40000000000002</c:v>
                </c:pt>
                <c:pt idx="221">
                  <c:v>77.899999999999991</c:v>
                </c:pt>
                <c:pt idx="222">
                  <c:v>78.799999999999983</c:v>
                </c:pt>
                <c:pt idx="223">
                  <c:v>101.89999999999999</c:v>
                </c:pt>
                <c:pt idx="224">
                  <c:v>33.4</c:v>
                </c:pt>
                <c:pt idx="225">
                  <c:v>83.1</c:v>
                </c:pt>
                <c:pt idx="226">
                  <c:v>43.79999999999999</c:v>
                </c:pt>
                <c:pt idx="227">
                  <c:v>35.9</c:v>
                </c:pt>
                <c:pt idx="228">
                  <c:v>19.100000000000001</c:v>
                </c:pt>
                <c:pt idx="229">
                  <c:v>101.6</c:v>
                </c:pt>
                <c:pt idx="230">
                  <c:v>23.8</c:v>
                </c:pt>
                <c:pt idx="231">
                  <c:v>25.200000000000003</c:v>
                </c:pt>
                <c:pt idx="232">
                  <c:v>60.699999999999996</c:v>
                </c:pt>
                <c:pt idx="233">
                  <c:v>23.5</c:v>
                </c:pt>
                <c:pt idx="234">
                  <c:v>102.69999999999999</c:v>
                </c:pt>
                <c:pt idx="235">
                  <c:v>27.800000000000004</c:v>
                </c:pt>
                <c:pt idx="236">
                  <c:v>59.899999999999984</c:v>
                </c:pt>
                <c:pt idx="237">
                  <c:v>1.1000000000000001</c:v>
                </c:pt>
                <c:pt idx="238">
                  <c:v>22.200000000000003</c:v>
                </c:pt>
                <c:pt idx="239">
                  <c:v>41.1</c:v>
                </c:pt>
                <c:pt idx="240">
                  <c:v>27.000000000000004</c:v>
                </c:pt>
                <c:pt idx="241">
                  <c:v>0</c:v>
                </c:pt>
                <c:pt idx="242">
                  <c:v>7.2</c:v>
                </c:pt>
                <c:pt idx="243">
                  <c:v>30.700000000000003</c:v>
                </c:pt>
                <c:pt idx="244">
                  <c:v>45.099999999999987</c:v>
                </c:pt>
                <c:pt idx="245">
                  <c:v>53.29999999999999</c:v>
                </c:pt>
                <c:pt idx="246">
                  <c:v>48.699999999999996</c:v>
                </c:pt>
                <c:pt idx="247">
                  <c:v>87.399999999999977</c:v>
                </c:pt>
                <c:pt idx="248">
                  <c:v>64.3</c:v>
                </c:pt>
                <c:pt idx="249">
                  <c:v>6.3999999999999995</c:v>
                </c:pt>
                <c:pt idx="250">
                  <c:v>26.4</c:v>
                </c:pt>
                <c:pt idx="251">
                  <c:v>34.4</c:v>
                </c:pt>
                <c:pt idx="252">
                  <c:v>5.0999999999999996</c:v>
                </c:pt>
                <c:pt idx="253">
                  <c:v>0.8</c:v>
                </c:pt>
                <c:pt idx="254">
                  <c:v>36.799999999999997</c:v>
                </c:pt>
                <c:pt idx="255">
                  <c:v>83.3</c:v>
                </c:pt>
                <c:pt idx="256">
                  <c:v>77.399999999999991</c:v>
                </c:pt>
                <c:pt idx="257">
                  <c:v>85.799999999999983</c:v>
                </c:pt>
                <c:pt idx="258">
                  <c:v>54.3</c:v>
                </c:pt>
                <c:pt idx="259">
                  <c:v>93.999999999999986</c:v>
                </c:pt>
                <c:pt idx="260">
                  <c:v>75.199999999999989</c:v>
                </c:pt>
                <c:pt idx="261">
                  <c:v>27.400000000000002</c:v>
                </c:pt>
                <c:pt idx="262">
                  <c:v>48.8</c:v>
                </c:pt>
                <c:pt idx="263">
                  <c:v>31.200000000000003</c:v>
                </c:pt>
                <c:pt idx="264">
                  <c:v>41.9</c:v>
                </c:pt>
                <c:pt idx="265">
                  <c:v>20.5</c:v>
                </c:pt>
                <c:pt idx="266">
                  <c:v>0</c:v>
                </c:pt>
                <c:pt idx="267">
                  <c:v>38.899999999999991</c:v>
                </c:pt>
                <c:pt idx="268">
                  <c:v>25</c:v>
                </c:pt>
                <c:pt idx="269">
                  <c:v>19.100000000000001</c:v>
                </c:pt>
                <c:pt idx="270">
                  <c:v>73.299999999999983</c:v>
                </c:pt>
                <c:pt idx="271">
                  <c:v>89.8</c:v>
                </c:pt>
                <c:pt idx="272">
                  <c:v>25.5</c:v>
                </c:pt>
                <c:pt idx="273">
                  <c:v>17.900000000000002</c:v>
                </c:pt>
                <c:pt idx="274">
                  <c:v>20.599999999999998</c:v>
                </c:pt>
                <c:pt idx="275">
                  <c:v>12.7</c:v>
                </c:pt>
                <c:pt idx="276">
                  <c:v>15.5</c:v>
                </c:pt>
                <c:pt idx="277">
                  <c:v>100.1</c:v>
                </c:pt>
                <c:pt idx="278">
                  <c:v>27.400000000000002</c:v>
                </c:pt>
                <c:pt idx="279">
                  <c:v>45.499999999999986</c:v>
                </c:pt>
                <c:pt idx="280">
                  <c:v>28.800000000000004</c:v>
                </c:pt>
                <c:pt idx="281">
                  <c:v>75.8</c:v>
                </c:pt>
                <c:pt idx="282">
                  <c:v>68.899999999999991</c:v>
                </c:pt>
                <c:pt idx="283">
                  <c:v>78.399999999999991</c:v>
                </c:pt>
                <c:pt idx="284">
                  <c:v>63.79999999999999</c:v>
                </c:pt>
                <c:pt idx="285">
                  <c:v>100.3</c:v>
                </c:pt>
                <c:pt idx="286">
                  <c:v>29</c:v>
                </c:pt>
                <c:pt idx="287">
                  <c:v>21.599999999999998</c:v>
                </c:pt>
                <c:pt idx="288">
                  <c:v>87.4</c:v>
                </c:pt>
                <c:pt idx="289">
                  <c:v>51</c:v>
                </c:pt>
                <c:pt idx="290">
                  <c:v>53.999999999999993</c:v>
                </c:pt>
                <c:pt idx="291">
                  <c:v>80.800000000000011</c:v>
                </c:pt>
                <c:pt idx="292">
                  <c:v>83.200000000000045</c:v>
                </c:pt>
                <c:pt idx="293">
                  <c:v>35.799999999999997</c:v>
                </c:pt>
                <c:pt idx="294">
                  <c:v>110.39999999999999</c:v>
                </c:pt>
                <c:pt idx="295">
                  <c:v>49</c:v>
                </c:pt>
                <c:pt idx="296">
                  <c:v>66.600000000000009</c:v>
                </c:pt>
                <c:pt idx="297">
                  <c:v>125.30000000000001</c:v>
                </c:pt>
                <c:pt idx="298">
                  <c:v>4</c:v>
                </c:pt>
                <c:pt idx="299">
                  <c:v>8.6000000000000014</c:v>
                </c:pt>
                <c:pt idx="300">
                  <c:v>11.6</c:v>
                </c:pt>
                <c:pt idx="301">
                  <c:v>2.6</c:v>
                </c:pt>
                <c:pt idx="302">
                  <c:v>57</c:v>
                </c:pt>
                <c:pt idx="303">
                  <c:v>12</c:v>
                </c:pt>
                <c:pt idx="304">
                  <c:v>105.20000000000002</c:v>
                </c:pt>
                <c:pt idx="305">
                  <c:v>12.2</c:v>
                </c:pt>
                <c:pt idx="306">
                  <c:v>67.400000000000006</c:v>
                </c:pt>
                <c:pt idx="307">
                  <c:v>38</c:v>
                </c:pt>
                <c:pt idx="308">
                  <c:v>74.2</c:v>
                </c:pt>
                <c:pt idx="309">
                  <c:v>125.4</c:v>
                </c:pt>
                <c:pt idx="310">
                  <c:v>15</c:v>
                </c:pt>
                <c:pt idx="311">
                  <c:v>16.2</c:v>
                </c:pt>
                <c:pt idx="312">
                  <c:v>14.399999999999999</c:v>
                </c:pt>
                <c:pt idx="313">
                  <c:v>49.4</c:v>
                </c:pt>
                <c:pt idx="314">
                  <c:v>2.4</c:v>
                </c:pt>
                <c:pt idx="315">
                  <c:v>9.2000000000000011</c:v>
                </c:pt>
                <c:pt idx="316">
                  <c:v>16.400000000000002</c:v>
                </c:pt>
                <c:pt idx="317">
                  <c:v>34.999999999999993</c:v>
                </c:pt>
                <c:pt idx="318">
                  <c:v>19.8</c:v>
                </c:pt>
                <c:pt idx="319">
                  <c:v>35</c:v>
                </c:pt>
                <c:pt idx="320">
                  <c:v>57.20000000000001</c:v>
                </c:pt>
                <c:pt idx="321">
                  <c:v>64.600000000000009</c:v>
                </c:pt>
                <c:pt idx="322">
                  <c:v>26</c:v>
                </c:pt>
                <c:pt idx="323">
                  <c:v>15.799999999999997</c:v>
                </c:pt>
                <c:pt idx="324">
                  <c:v>34.800000000000004</c:v>
                </c:pt>
                <c:pt idx="325">
                  <c:v>5.4</c:v>
                </c:pt>
                <c:pt idx="326">
                  <c:v>30.6</c:v>
                </c:pt>
                <c:pt idx="327">
                  <c:v>25.799999999999997</c:v>
                </c:pt>
                <c:pt idx="328">
                  <c:v>48.599999999999994</c:v>
                </c:pt>
                <c:pt idx="329">
                  <c:v>40.199999999999996</c:v>
                </c:pt>
                <c:pt idx="330">
                  <c:v>32.599999999999994</c:v>
                </c:pt>
                <c:pt idx="331">
                  <c:v>26.4</c:v>
                </c:pt>
                <c:pt idx="332">
                  <c:v>49.4</c:v>
                </c:pt>
                <c:pt idx="333">
                  <c:v>24.999999999999996</c:v>
                </c:pt>
                <c:pt idx="334">
                  <c:v>65.2</c:v>
                </c:pt>
                <c:pt idx="335">
                  <c:v>19.8</c:v>
                </c:pt>
                <c:pt idx="336">
                  <c:v>31.800000000000004</c:v>
                </c:pt>
                <c:pt idx="337">
                  <c:v>3.4000000000000004</c:v>
                </c:pt>
                <c:pt idx="338">
                  <c:v>6.8</c:v>
                </c:pt>
                <c:pt idx="339">
                  <c:v>30.6</c:v>
                </c:pt>
                <c:pt idx="340">
                  <c:v>54.199999999999989</c:v>
                </c:pt>
                <c:pt idx="341">
                  <c:v>82.2</c:v>
                </c:pt>
                <c:pt idx="342">
                  <c:v>93.800000000000011</c:v>
                </c:pt>
                <c:pt idx="343">
                  <c:v>64.800000000000011</c:v>
                </c:pt>
                <c:pt idx="344">
                  <c:v>122.4</c:v>
                </c:pt>
                <c:pt idx="345">
                  <c:v>18.600000000000001</c:v>
                </c:pt>
                <c:pt idx="346">
                  <c:v>29.8</c:v>
                </c:pt>
                <c:pt idx="347">
                  <c:v>18.200000000000003</c:v>
                </c:pt>
                <c:pt idx="348">
                  <c:v>29.6</c:v>
                </c:pt>
                <c:pt idx="349">
                  <c:v>34.800000000000004</c:v>
                </c:pt>
                <c:pt idx="350">
                  <c:v>8.9</c:v>
                </c:pt>
                <c:pt idx="351">
                  <c:v>51.600000000000009</c:v>
                </c:pt>
                <c:pt idx="352">
                  <c:v>39.200000000000003</c:v>
                </c:pt>
                <c:pt idx="353">
                  <c:v>10.199999999999999</c:v>
                </c:pt>
                <c:pt idx="354">
                  <c:v>42.20000000000001</c:v>
                </c:pt>
                <c:pt idx="355">
                  <c:v>97.59999999999998</c:v>
                </c:pt>
                <c:pt idx="356">
                  <c:v>144.80000000000001</c:v>
                </c:pt>
                <c:pt idx="357">
                  <c:v>88.4</c:v>
                </c:pt>
                <c:pt idx="358">
                  <c:v>61.000000000000007</c:v>
                </c:pt>
                <c:pt idx="359">
                  <c:v>28.2</c:v>
                </c:pt>
                <c:pt idx="360">
                  <c:v>9.3999999999999986</c:v>
                </c:pt>
                <c:pt idx="361">
                  <c:v>0</c:v>
                </c:pt>
                <c:pt idx="362">
                  <c:v>4.2</c:v>
                </c:pt>
                <c:pt idx="363">
                  <c:v>91.2</c:v>
                </c:pt>
                <c:pt idx="364">
                  <c:v>40.4</c:v>
                </c:pt>
                <c:pt idx="365">
                  <c:v>102.2</c:v>
                </c:pt>
                <c:pt idx="366">
                  <c:v>74.600000000000009</c:v>
                </c:pt>
                <c:pt idx="367">
                  <c:v>28.599999999999994</c:v>
                </c:pt>
                <c:pt idx="368">
                  <c:v>34</c:v>
                </c:pt>
                <c:pt idx="369">
                  <c:v>104.8</c:v>
                </c:pt>
                <c:pt idx="370">
                  <c:v>30.6</c:v>
                </c:pt>
                <c:pt idx="371">
                  <c:v>16.2</c:v>
                </c:pt>
                <c:pt idx="372">
                  <c:v>16.2</c:v>
                </c:pt>
                <c:pt idx="373">
                  <c:v>14.2</c:v>
                </c:pt>
                <c:pt idx="374">
                  <c:v>37.4</c:v>
                </c:pt>
                <c:pt idx="375">
                  <c:v>5.8</c:v>
                </c:pt>
                <c:pt idx="376">
                  <c:v>57.599999999999994</c:v>
                </c:pt>
                <c:pt idx="377">
                  <c:v>95.199999999999989</c:v>
                </c:pt>
                <c:pt idx="378">
                  <c:v>89.8</c:v>
                </c:pt>
                <c:pt idx="379">
                  <c:v>113.60000000000001</c:v>
                </c:pt>
                <c:pt idx="380">
                  <c:v>43.2</c:v>
                </c:pt>
                <c:pt idx="381">
                  <c:v>31.2</c:v>
                </c:pt>
                <c:pt idx="382">
                  <c:v>34</c:v>
                </c:pt>
                <c:pt idx="383">
                  <c:v>4.4000000000000004</c:v>
                </c:pt>
                <c:pt idx="384">
                  <c:v>18.5</c:v>
                </c:pt>
                <c:pt idx="385">
                  <c:v>3.6000000000000005</c:v>
                </c:pt>
                <c:pt idx="386">
                  <c:v>27.599999999999998</c:v>
                </c:pt>
                <c:pt idx="387">
                  <c:v>73</c:v>
                </c:pt>
                <c:pt idx="388">
                  <c:v>27.2</c:v>
                </c:pt>
                <c:pt idx="389">
                  <c:v>45.399999999999991</c:v>
                </c:pt>
                <c:pt idx="390">
                  <c:v>18.2</c:v>
                </c:pt>
                <c:pt idx="391">
                  <c:v>12.799999999999999</c:v>
                </c:pt>
                <c:pt idx="392">
                  <c:v>33.199999999999996</c:v>
                </c:pt>
                <c:pt idx="393">
                  <c:v>18.600000000000001</c:v>
                </c:pt>
                <c:pt idx="394">
                  <c:v>3.6</c:v>
                </c:pt>
                <c:pt idx="395">
                  <c:v>5</c:v>
                </c:pt>
                <c:pt idx="396">
                  <c:v>4.8</c:v>
                </c:pt>
                <c:pt idx="397">
                  <c:v>3.1999999999999997</c:v>
                </c:pt>
                <c:pt idx="398">
                  <c:v>126.2</c:v>
                </c:pt>
                <c:pt idx="399">
                  <c:v>67.399999999999991</c:v>
                </c:pt>
                <c:pt idx="400">
                  <c:v>55.999999999999993</c:v>
                </c:pt>
                <c:pt idx="401">
                  <c:v>22.2</c:v>
                </c:pt>
                <c:pt idx="402">
                  <c:v>95.399999999999991</c:v>
                </c:pt>
                <c:pt idx="403">
                  <c:v>63.599999999999994</c:v>
                </c:pt>
                <c:pt idx="404">
                  <c:v>77.599999999999994</c:v>
                </c:pt>
                <c:pt idx="405">
                  <c:v>37.4</c:v>
                </c:pt>
                <c:pt idx="406">
                  <c:v>36.200000000000003</c:v>
                </c:pt>
                <c:pt idx="407">
                  <c:v>19.8</c:v>
                </c:pt>
                <c:pt idx="408">
                  <c:v>17.2</c:v>
                </c:pt>
                <c:pt idx="409">
                  <c:v>2.6</c:v>
                </c:pt>
                <c:pt idx="410">
                  <c:v>21.6</c:v>
                </c:pt>
                <c:pt idx="411">
                  <c:v>39.199999999999996</c:v>
                </c:pt>
                <c:pt idx="412">
                  <c:v>29.999999999999996</c:v>
                </c:pt>
                <c:pt idx="413">
                  <c:v>33.099999999999994</c:v>
                </c:pt>
                <c:pt idx="414">
                  <c:v>69.999999999999986</c:v>
                </c:pt>
                <c:pt idx="415">
                  <c:v>100.80000000000001</c:v>
                </c:pt>
                <c:pt idx="416">
                  <c:v>61.8</c:v>
                </c:pt>
                <c:pt idx="417">
                  <c:v>21.6</c:v>
                </c:pt>
                <c:pt idx="418">
                  <c:v>29</c:v>
                </c:pt>
                <c:pt idx="419">
                  <c:v>11.8</c:v>
                </c:pt>
                <c:pt idx="420">
                  <c:v>5.6</c:v>
                </c:pt>
                <c:pt idx="421">
                  <c:v>0</c:v>
                </c:pt>
                <c:pt idx="422">
                  <c:v>48.2</c:v>
                </c:pt>
                <c:pt idx="423">
                  <c:v>67.599999999999994</c:v>
                </c:pt>
                <c:pt idx="424">
                  <c:v>37.199999999999996</c:v>
                </c:pt>
                <c:pt idx="425">
                  <c:v>38</c:v>
                </c:pt>
                <c:pt idx="426">
                  <c:v>27.599999999999998</c:v>
                </c:pt>
                <c:pt idx="427">
                  <c:v>119</c:v>
                </c:pt>
                <c:pt idx="428">
                  <c:v>52.2</c:v>
                </c:pt>
                <c:pt idx="429">
                  <c:v>25.4</c:v>
                </c:pt>
                <c:pt idx="430">
                  <c:v>17.400000000000002</c:v>
                </c:pt>
                <c:pt idx="431">
                  <c:v>27.799999999999997</c:v>
                </c:pt>
                <c:pt idx="432">
                  <c:v>4.8</c:v>
                </c:pt>
                <c:pt idx="433">
                  <c:v>4.4000000000000004</c:v>
                </c:pt>
                <c:pt idx="434">
                  <c:v>0.2</c:v>
                </c:pt>
                <c:pt idx="435">
                  <c:v>31.2</c:v>
                </c:pt>
                <c:pt idx="436">
                  <c:v>39.800000000000011</c:v>
                </c:pt>
                <c:pt idx="437">
                  <c:v>23.599999999999998</c:v>
                </c:pt>
                <c:pt idx="438">
                  <c:v>92.600000000000037</c:v>
                </c:pt>
                <c:pt idx="439">
                  <c:v>90</c:v>
                </c:pt>
                <c:pt idx="440">
                  <c:v>71.800000000000026</c:v>
                </c:pt>
                <c:pt idx="441">
                  <c:v>78.800000000000011</c:v>
                </c:pt>
                <c:pt idx="442">
                  <c:v>14.4</c:v>
                </c:pt>
                <c:pt idx="443">
                  <c:v>29.200000000000003</c:v>
                </c:pt>
                <c:pt idx="444">
                  <c:v>37.200000000000003</c:v>
                </c:pt>
                <c:pt idx="445">
                  <c:v>13.4</c:v>
                </c:pt>
                <c:pt idx="446">
                  <c:v>22.799999999999997</c:v>
                </c:pt>
                <c:pt idx="447">
                  <c:v>23.8</c:v>
                </c:pt>
                <c:pt idx="448">
                  <c:v>106.80000000000001</c:v>
                </c:pt>
                <c:pt idx="449">
                  <c:v>64</c:v>
                </c:pt>
                <c:pt idx="450">
                  <c:v>65.000000000000014</c:v>
                </c:pt>
                <c:pt idx="451">
                  <c:v>33</c:v>
                </c:pt>
                <c:pt idx="452">
                  <c:v>17.8</c:v>
                </c:pt>
                <c:pt idx="453">
                  <c:v>78.800000000000011</c:v>
                </c:pt>
                <c:pt idx="454">
                  <c:v>8.1999999999999993</c:v>
                </c:pt>
                <c:pt idx="455">
                  <c:v>21.2</c:v>
                </c:pt>
                <c:pt idx="456">
                  <c:v>15.8</c:v>
                </c:pt>
                <c:pt idx="457">
                  <c:v>21.2</c:v>
                </c:pt>
                <c:pt idx="458">
                  <c:v>15.2</c:v>
                </c:pt>
                <c:pt idx="459">
                  <c:v>17.799999999999997</c:v>
                </c:pt>
                <c:pt idx="460">
                  <c:v>120.8</c:v>
                </c:pt>
                <c:pt idx="461">
                  <c:v>103.99999999999999</c:v>
                </c:pt>
                <c:pt idx="462">
                  <c:v>54.4</c:v>
                </c:pt>
                <c:pt idx="463">
                  <c:v>26.800000000000004</c:v>
                </c:pt>
                <c:pt idx="464">
                  <c:v>74.199999999999989</c:v>
                </c:pt>
                <c:pt idx="465">
                  <c:v>22.600000000000005</c:v>
                </c:pt>
                <c:pt idx="466">
                  <c:v>46.999999999999993</c:v>
                </c:pt>
                <c:pt idx="467">
                  <c:v>33.599999999999994</c:v>
                </c:pt>
                <c:pt idx="468">
                  <c:v>1.6</c:v>
                </c:pt>
                <c:pt idx="469">
                  <c:v>0.8</c:v>
                </c:pt>
                <c:pt idx="470">
                  <c:v>30.4</c:v>
                </c:pt>
                <c:pt idx="471">
                  <c:v>5.2</c:v>
                </c:pt>
                <c:pt idx="472">
                  <c:v>70.599999999999994</c:v>
                </c:pt>
                <c:pt idx="473">
                  <c:v>57.199999999999996</c:v>
                </c:pt>
                <c:pt idx="474">
                  <c:v>69.2</c:v>
                </c:pt>
                <c:pt idx="475">
                  <c:v>89.000000000000028</c:v>
                </c:pt>
                <c:pt idx="476">
                  <c:v>54.79999999999999</c:v>
                </c:pt>
                <c:pt idx="477">
                  <c:v>40.599999999999994</c:v>
                </c:pt>
                <c:pt idx="478">
                  <c:v>34.4</c:v>
                </c:pt>
                <c:pt idx="479">
                  <c:v>38.200000000000003</c:v>
                </c:pt>
                <c:pt idx="480">
                  <c:v>13.600000000000001</c:v>
                </c:pt>
                <c:pt idx="481">
                  <c:v>10</c:v>
                </c:pt>
                <c:pt idx="482">
                  <c:v>7.8</c:v>
                </c:pt>
                <c:pt idx="483">
                  <c:v>9.1999999999999993</c:v>
                </c:pt>
                <c:pt idx="484">
                  <c:v>14.199999999999998</c:v>
                </c:pt>
                <c:pt idx="485">
                  <c:v>60.6</c:v>
                </c:pt>
                <c:pt idx="486">
                  <c:v>103.00000000000001</c:v>
                </c:pt>
                <c:pt idx="487">
                  <c:v>81.40000000000002</c:v>
                </c:pt>
                <c:pt idx="488">
                  <c:v>40.800000000000004</c:v>
                </c:pt>
                <c:pt idx="489">
                  <c:v>42</c:v>
                </c:pt>
                <c:pt idx="490">
                  <c:v>13.6</c:v>
                </c:pt>
                <c:pt idx="491">
                  <c:v>37.4</c:v>
                </c:pt>
                <c:pt idx="492">
                  <c:v>28.799999999999997</c:v>
                </c:pt>
                <c:pt idx="493">
                  <c:v>0</c:v>
                </c:pt>
                <c:pt idx="494">
                  <c:v>4.4000000000000004</c:v>
                </c:pt>
                <c:pt idx="495">
                  <c:v>38.799999999999997</c:v>
                </c:pt>
                <c:pt idx="496">
                  <c:v>15.4</c:v>
                </c:pt>
                <c:pt idx="497">
                  <c:v>136.80000000000004</c:v>
                </c:pt>
                <c:pt idx="498">
                  <c:v>75.8</c:v>
                </c:pt>
                <c:pt idx="499">
                  <c:v>91.600000000000023</c:v>
                </c:pt>
                <c:pt idx="500">
                  <c:v>54.8</c:v>
                </c:pt>
                <c:pt idx="501">
                  <c:v>3.4</c:v>
                </c:pt>
                <c:pt idx="502">
                  <c:v>32</c:v>
                </c:pt>
                <c:pt idx="503">
                  <c:v>1.8</c:v>
                </c:pt>
                <c:pt idx="504">
                  <c:v>0.2</c:v>
                </c:pt>
                <c:pt idx="505">
                  <c:v>10.799999999999999</c:v>
                </c:pt>
                <c:pt idx="506">
                  <c:v>53.8</c:v>
                </c:pt>
                <c:pt idx="507">
                  <c:v>56.2</c:v>
                </c:pt>
                <c:pt idx="508">
                  <c:v>65.2</c:v>
                </c:pt>
                <c:pt idx="509">
                  <c:v>51.2</c:v>
                </c:pt>
                <c:pt idx="510">
                  <c:v>40.6</c:v>
                </c:pt>
                <c:pt idx="511">
                  <c:v>124.99999999999999</c:v>
                </c:pt>
                <c:pt idx="512">
                  <c:v>139.20000000000002</c:v>
                </c:pt>
                <c:pt idx="513">
                  <c:v>103.69999999999999</c:v>
                </c:pt>
                <c:pt idx="514">
                  <c:v>68.59999999999998</c:v>
                </c:pt>
                <c:pt idx="515">
                  <c:v>113.80000000000001</c:v>
                </c:pt>
                <c:pt idx="516">
                  <c:v>58.999999999999993</c:v>
                </c:pt>
                <c:pt idx="517">
                  <c:v>10.199999999999999</c:v>
                </c:pt>
                <c:pt idx="518">
                  <c:v>12.8</c:v>
                </c:pt>
                <c:pt idx="519">
                  <c:v>4.2</c:v>
                </c:pt>
                <c:pt idx="520">
                  <c:v>18.8</c:v>
                </c:pt>
                <c:pt idx="521">
                  <c:v>53.000000000000007</c:v>
                </c:pt>
                <c:pt idx="522">
                  <c:v>50.000000000000007</c:v>
                </c:pt>
                <c:pt idx="523">
                  <c:v>40.6</c:v>
                </c:pt>
                <c:pt idx="524">
                  <c:v>58.8</c:v>
                </c:pt>
                <c:pt idx="525">
                  <c:v>53.599999999999994</c:v>
                </c:pt>
                <c:pt idx="526">
                  <c:v>30.599999999999998</c:v>
                </c:pt>
                <c:pt idx="527">
                  <c:v>36.4</c:v>
                </c:pt>
                <c:pt idx="528">
                  <c:v>20.799999999999997</c:v>
                </c:pt>
                <c:pt idx="529">
                  <c:v>9.6</c:v>
                </c:pt>
                <c:pt idx="530">
                  <c:v>0</c:v>
                </c:pt>
                <c:pt idx="531">
                  <c:v>2.4000000000000004</c:v>
                </c:pt>
                <c:pt idx="532">
                  <c:v>24.999999999999996</c:v>
                </c:pt>
                <c:pt idx="533">
                  <c:v>83.600000000000009</c:v>
                </c:pt>
                <c:pt idx="534">
                  <c:v>40.799999999999997</c:v>
                </c:pt>
                <c:pt idx="535">
                  <c:v>13</c:v>
                </c:pt>
                <c:pt idx="536">
                  <c:v>25.199999999999996</c:v>
                </c:pt>
                <c:pt idx="537">
                  <c:v>44.800000000000004</c:v>
                </c:pt>
                <c:pt idx="538">
                  <c:v>56.8</c:v>
                </c:pt>
                <c:pt idx="539">
                  <c:v>6</c:v>
                </c:pt>
                <c:pt idx="540">
                  <c:v>31.799999999999997</c:v>
                </c:pt>
                <c:pt idx="541">
                  <c:v>14</c:v>
                </c:pt>
                <c:pt idx="542">
                  <c:v>11.600000000000001</c:v>
                </c:pt>
                <c:pt idx="543">
                  <c:v>51.600000000000009</c:v>
                </c:pt>
                <c:pt idx="544">
                  <c:v>37</c:v>
                </c:pt>
                <c:pt idx="545">
                  <c:v>68.40000000000002</c:v>
                </c:pt>
                <c:pt idx="546">
                  <c:v>117.80000000000001</c:v>
                </c:pt>
                <c:pt idx="547">
                  <c:v>19.999999999999996</c:v>
                </c:pt>
                <c:pt idx="548">
                  <c:v>43.800000000000004</c:v>
                </c:pt>
                <c:pt idx="549">
                  <c:v>44.6</c:v>
                </c:pt>
                <c:pt idx="550">
                  <c:v>15.2</c:v>
                </c:pt>
                <c:pt idx="551">
                  <c:v>6.6000000000000005</c:v>
                </c:pt>
                <c:pt idx="552">
                  <c:v>21.599999999999998</c:v>
                </c:pt>
                <c:pt idx="553">
                  <c:v>12.4</c:v>
                </c:pt>
                <c:pt idx="554">
                  <c:v>36.6</c:v>
                </c:pt>
                <c:pt idx="555">
                  <c:v>13.999999999999998</c:v>
                </c:pt>
                <c:pt idx="556">
                  <c:v>13.199999999999998</c:v>
                </c:pt>
                <c:pt idx="557">
                  <c:v>107.60000000000001</c:v>
                </c:pt>
                <c:pt idx="558">
                  <c:v>100.6</c:v>
                </c:pt>
                <c:pt idx="559">
                  <c:v>91</c:v>
                </c:pt>
                <c:pt idx="560">
                  <c:v>97.6</c:v>
                </c:pt>
                <c:pt idx="561">
                  <c:v>34.799999999999997</c:v>
                </c:pt>
                <c:pt idx="562">
                  <c:v>7.8000000000000007</c:v>
                </c:pt>
                <c:pt idx="563">
                  <c:v>11.2</c:v>
                </c:pt>
                <c:pt idx="564">
                  <c:v>12.4</c:v>
                </c:pt>
                <c:pt idx="565">
                  <c:v>38</c:v>
                </c:pt>
                <c:pt idx="566">
                  <c:v>3.4000000000000004</c:v>
                </c:pt>
                <c:pt idx="567">
                  <c:v>1.2</c:v>
                </c:pt>
                <c:pt idx="568">
                  <c:v>54.999999999999993</c:v>
                </c:pt>
                <c:pt idx="569">
                  <c:v>25.999999999999996</c:v>
                </c:pt>
                <c:pt idx="570">
                  <c:v>18.400000000000002</c:v>
                </c:pt>
                <c:pt idx="571">
                  <c:v>72.399999999999977</c:v>
                </c:pt>
                <c:pt idx="572">
                  <c:v>104.80000000000003</c:v>
                </c:pt>
                <c:pt idx="573">
                  <c:v>45.6</c:v>
                </c:pt>
                <c:pt idx="574">
                  <c:v>49.8</c:v>
                </c:pt>
                <c:pt idx="575">
                  <c:v>40</c:v>
                </c:pt>
                <c:pt idx="576">
                  <c:v>13.799999999999999</c:v>
                </c:pt>
                <c:pt idx="577">
                  <c:v>35.199999999999996</c:v>
                </c:pt>
                <c:pt idx="578">
                  <c:v>8.7999999999999989</c:v>
                </c:pt>
                <c:pt idx="579">
                  <c:v>75.399999999999991</c:v>
                </c:pt>
                <c:pt idx="580">
                  <c:v>20.200000000000003</c:v>
                </c:pt>
                <c:pt idx="581">
                  <c:v>64.7</c:v>
                </c:pt>
                <c:pt idx="582">
                  <c:v>60.6</c:v>
                </c:pt>
                <c:pt idx="583">
                  <c:v>34.799999999999997</c:v>
                </c:pt>
                <c:pt idx="584">
                  <c:v>47</c:v>
                </c:pt>
                <c:pt idx="585">
                  <c:v>54.800000000000011</c:v>
                </c:pt>
                <c:pt idx="586">
                  <c:v>39.999999999999993</c:v>
                </c:pt>
                <c:pt idx="587">
                  <c:v>5.3999999999999995</c:v>
                </c:pt>
                <c:pt idx="588">
                  <c:v>11.2</c:v>
                </c:pt>
                <c:pt idx="589">
                  <c:v>17.8</c:v>
                </c:pt>
                <c:pt idx="590">
                  <c:v>55.4</c:v>
                </c:pt>
                <c:pt idx="591">
                  <c:v>1.5999999999999999</c:v>
                </c:pt>
                <c:pt idx="592">
                  <c:v>77.599999999999994</c:v>
                </c:pt>
                <c:pt idx="593">
                  <c:v>37.199999999999996</c:v>
                </c:pt>
                <c:pt idx="594">
                  <c:v>45.800000000000004</c:v>
                </c:pt>
                <c:pt idx="595">
                  <c:v>33</c:v>
                </c:pt>
                <c:pt idx="596">
                  <c:v>44.8</c:v>
                </c:pt>
                <c:pt idx="597">
                  <c:v>55.8</c:v>
                </c:pt>
                <c:pt idx="598">
                  <c:v>40.6</c:v>
                </c:pt>
                <c:pt idx="599">
                  <c:v>35.600000000000009</c:v>
                </c:pt>
                <c:pt idx="600">
                  <c:v>0.8</c:v>
                </c:pt>
                <c:pt idx="601">
                  <c:v>68.2</c:v>
                </c:pt>
                <c:pt idx="602">
                  <c:v>19</c:v>
                </c:pt>
                <c:pt idx="603">
                  <c:v>59.400000000000006</c:v>
                </c:pt>
                <c:pt idx="604">
                  <c:v>56.199999999999996</c:v>
                </c:pt>
                <c:pt idx="605">
                  <c:v>58.999999999999993</c:v>
                </c:pt>
                <c:pt idx="606">
                  <c:v>67.199999999999974</c:v>
                </c:pt>
                <c:pt idx="607">
                  <c:v>58.199999999999996</c:v>
                </c:pt>
                <c:pt idx="608">
                  <c:v>57.20000000000001</c:v>
                </c:pt>
                <c:pt idx="609">
                  <c:v>52.800000000000004</c:v>
                </c:pt>
                <c:pt idx="610">
                  <c:v>21.8</c:v>
                </c:pt>
                <c:pt idx="611">
                  <c:v>7.9999999999999991</c:v>
                </c:pt>
                <c:pt idx="612">
                  <c:v>13.2</c:v>
                </c:pt>
                <c:pt idx="613">
                  <c:v>15.2</c:v>
                </c:pt>
                <c:pt idx="614">
                  <c:v>32.799999999999997</c:v>
                </c:pt>
                <c:pt idx="615">
                  <c:v>19.399999999999999</c:v>
                </c:pt>
                <c:pt idx="616">
                  <c:v>53.599999999999994</c:v>
                </c:pt>
                <c:pt idx="617">
                  <c:v>63.800000000000004</c:v>
                </c:pt>
                <c:pt idx="618">
                  <c:v>39.400000000000006</c:v>
                </c:pt>
                <c:pt idx="619">
                  <c:v>77.2</c:v>
                </c:pt>
                <c:pt idx="620">
                  <c:v>94.9</c:v>
                </c:pt>
                <c:pt idx="621">
                  <c:v>58.4</c:v>
                </c:pt>
                <c:pt idx="622">
                  <c:v>31.999999999999996</c:v>
                </c:pt>
                <c:pt idx="623">
                  <c:v>10.600000000000001</c:v>
                </c:pt>
                <c:pt idx="624">
                  <c:v>32</c:v>
                </c:pt>
                <c:pt idx="625">
                  <c:v>0.2</c:v>
                </c:pt>
                <c:pt idx="626">
                  <c:v>21.6</c:v>
                </c:pt>
                <c:pt idx="627">
                  <c:v>3.8000000000000003</c:v>
                </c:pt>
                <c:pt idx="628">
                  <c:v>72.2</c:v>
                </c:pt>
                <c:pt idx="629">
                  <c:v>51.000000000000007</c:v>
                </c:pt>
                <c:pt idx="630">
                  <c:v>50</c:v>
                </c:pt>
                <c:pt idx="631">
                  <c:v>27.599999999999998</c:v>
                </c:pt>
                <c:pt idx="632">
                  <c:v>47</c:v>
                </c:pt>
                <c:pt idx="633">
                  <c:v>20.799999999999997</c:v>
                </c:pt>
                <c:pt idx="634">
                  <c:v>20.599999999999998</c:v>
                </c:pt>
                <c:pt idx="635">
                  <c:v>32.200000000000003</c:v>
                </c:pt>
                <c:pt idx="636">
                  <c:v>6.2000000000000011</c:v>
                </c:pt>
                <c:pt idx="637">
                  <c:v>67.900000000000006</c:v>
                </c:pt>
                <c:pt idx="638">
                  <c:v>3.2</c:v>
                </c:pt>
                <c:pt idx="639">
                  <c:v>18.400000000000002</c:v>
                </c:pt>
                <c:pt idx="640">
                  <c:v>59</c:v>
                </c:pt>
                <c:pt idx="641">
                  <c:v>73.399999999999991</c:v>
                </c:pt>
                <c:pt idx="642">
                  <c:v>56.20000000000001</c:v>
                </c:pt>
                <c:pt idx="643">
                  <c:v>106.39999999999998</c:v>
                </c:pt>
                <c:pt idx="644">
                  <c:v>67.199999999999989</c:v>
                </c:pt>
                <c:pt idx="645">
                  <c:v>42.8</c:v>
                </c:pt>
                <c:pt idx="646">
                  <c:v>18.399999999999999</c:v>
                </c:pt>
                <c:pt idx="647">
                  <c:v>34.200000000000003</c:v>
                </c:pt>
                <c:pt idx="648">
                  <c:v>11.600000000000001</c:v>
                </c:pt>
                <c:pt idx="649">
                  <c:v>5.6</c:v>
                </c:pt>
                <c:pt idx="650">
                  <c:v>16.2</c:v>
                </c:pt>
                <c:pt idx="651">
                  <c:v>1.8</c:v>
                </c:pt>
                <c:pt idx="652">
                  <c:v>46.199999999999996</c:v>
                </c:pt>
                <c:pt idx="653">
                  <c:v>98.199999999999989</c:v>
                </c:pt>
                <c:pt idx="654">
                  <c:v>55.6</c:v>
                </c:pt>
                <c:pt idx="655">
                  <c:v>94.400000000000034</c:v>
                </c:pt>
                <c:pt idx="656">
                  <c:v>56.20000000000001</c:v>
                </c:pt>
                <c:pt idx="657">
                  <c:v>4.4000000000000004</c:v>
                </c:pt>
                <c:pt idx="658">
                  <c:v>59.2</c:v>
                </c:pt>
                <c:pt idx="659">
                  <c:v>72.800000000000011</c:v>
                </c:pt>
                <c:pt idx="660">
                  <c:v>36.4</c:v>
                </c:pt>
                <c:pt idx="661">
                  <c:v>9</c:v>
                </c:pt>
                <c:pt idx="662">
                  <c:v>15.600000000000001</c:v>
                </c:pt>
                <c:pt idx="663">
                  <c:v>12.8</c:v>
                </c:pt>
                <c:pt idx="664">
                  <c:v>3.2</c:v>
                </c:pt>
                <c:pt idx="665">
                  <c:v>111.79999999999998</c:v>
                </c:pt>
                <c:pt idx="666">
                  <c:v>59.800000000000018</c:v>
                </c:pt>
                <c:pt idx="667">
                  <c:v>79.2</c:v>
                </c:pt>
                <c:pt idx="668">
                  <c:v>72.8</c:v>
                </c:pt>
                <c:pt idx="669">
                  <c:v>116.4</c:v>
                </c:pt>
                <c:pt idx="670">
                  <c:v>70.600000000000009</c:v>
                </c:pt>
                <c:pt idx="671">
                  <c:v>35</c:v>
                </c:pt>
                <c:pt idx="672">
                  <c:v>17.2</c:v>
                </c:pt>
                <c:pt idx="673">
                  <c:v>32.799999999999997</c:v>
                </c:pt>
                <c:pt idx="674">
                  <c:v>65.399999999999991</c:v>
                </c:pt>
                <c:pt idx="675">
                  <c:v>40.199999999999996</c:v>
                </c:pt>
                <c:pt idx="676">
                  <c:v>47.20000000000001</c:v>
                </c:pt>
                <c:pt idx="677">
                  <c:v>28.79999999999999</c:v>
                </c:pt>
                <c:pt idx="678">
                  <c:v>39.4</c:v>
                </c:pt>
                <c:pt idx="679">
                  <c:v>11</c:v>
                </c:pt>
                <c:pt idx="680">
                  <c:v>20</c:v>
                </c:pt>
                <c:pt idx="681">
                  <c:v>0</c:v>
                </c:pt>
                <c:pt idx="682">
                  <c:v>25.200000000000003</c:v>
                </c:pt>
                <c:pt idx="683">
                  <c:v>21</c:v>
                </c:pt>
                <c:pt idx="684">
                  <c:v>64.800000000000011</c:v>
                </c:pt>
                <c:pt idx="685">
                  <c:v>0.4</c:v>
                </c:pt>
                <c:pt idx="686">
                  <c:v>33</c:v>
                </c:pt>
                <c:pt idx="687">
                  <c:v>109.39999999999999</c:v>
                </c:pt>
                <c:pt idx="688">
                  <c:v>39.200000000000003</c:v>
                </c:pt>
                <c:pt idx="689">
                  <c:v>20.199999999999996</c:v>
                </c:pt>
                <c:pt idx="690">
                  <c:v>61.600000000000009</c:v>
                </c:pt>
                <c:pt idx="691">
                  <c:v>18.8</c:v>
                </c:pt>
                <c:pt idx="692">
                  <c:v>39.6</c:v>
                </c:pt>
                <c:pt idx="693">
                  <c:v>21</c:v>
                </c:pt>
                <c:pt idx="694">
                  <c:v>24.4</c:v>
                </c:pt>
                <c:pt idx="695">
                  <c:v>23.2</c:v>
                </c:pt>
                <c:pt idx="696">
                  <c:v>3.2</c:v>
                </c:pt>
                <c:pt idx="697">
                  <c:v>0.4</c:v>
                </c:pt>
                <c:pt idx="698">
                  <c:v>6.7999999999999989</c:v>
                </c:pt>
                <c:pt idx="699">
                  <c:v>48.2</c:v>
                </c:pt>
                <c:pt idx="700">
                  <c:v>66.400000000000006</c:v>
                </c:pt>
                <c:pt idx="701">
                  <c:v>27.599999999999994</c:v>
                </c:pt>
                <c:pt idx="702">
                  <c:v>71.400000000000006</c:v>
                </c:pt>
                <c:pt idx="703">
                  <c:v>64</c:v>
                </c:pt>
                <c:pt idx="704">
                  <c:v>23.4</c:v>
                </c:pt>
                <c:pt idx="705">
                  <c:v>14.000000000000002</c:v>
                </c:pt>
                <c:pt idx="706">
                  <c:v>31.4</c:v>
                </c:pt>
                <c:pt idx="707">
                  <c:v>77.400000000000006</c:v>
                </c:pt>
                <c:pt idx="708">
                  <c:v>1</c:v>
                </c:pt>
                <c:pt idx="709">
                  <c:v>2.2000000000000002</c:v>
                </c:pt>
                <c:pt idx="710">
                  <c:v>17.399999999999995</c:v>
                </c:pt>
                <c:pt idx="711">
                  <c:v>60.4</c:v>
                </c:pt>
                <c:pt idx="712">
                  <c:v>26.599999999999998</c:v>
                </c:pt>
                <c:pt idx="713">
                  <c:v>63</c:v>
                </c:pt>
                <c:pt idx="714">
                  <c:v>89.6</c:v>
                </c:pt>
                <c:pt idx="715">
                  <c:v>68.699999999999989</c:v>
                </c:pt>
                <c:pt idx="716">
                  <c:v>67.099999999999994</c:v>
                </c:pt>
                <c:pt idx="717">
                  <c:v>37.200000000000003</c:v>
                </c:pt>
                <c:pt idx="718">
                  <c:v>39.200000000000003</c:v>
                </c:pt>
                <c:pt idx="719">
                  <c:v>27.599999999999998</c:v>
                </c:pt>
                <c:pt idx="720">
                  <c:v>10.6</c:v>
                </c:pt>
                <c:pt idx="721">
                  <c:v>3.2</c:v>
                </c:pt>
                <c:pt idx="722">
                  <c:v>20.2</c:v>
                </c:pt>
                <c:pt idx="723">
                  <c:v>60.199999999999989</c:v>
                </c:pt>
                <c:pt idx="724">
                  <c:v>44.2</c:v>
                </c:pt>
                <c:pt idx="725">
                  <c:v>44.8</c:v>
                </c:pt>
                <c:pt idx="726">
                  <c:v>39.199999999999989</c:v>
                </c:pt>
                <c:pt idx="727">
                  <c:v>75.2</c:v>
                </c:pt>
                <c:pt idx="728">
                  <c:v>95.800000000000011</c:v>
                </c:pt>
                <c:pt idx="729">
                  <c:v>33.200000000000003</c:v>
                </c:pt>
                <c:pt idx="730">
                  <c:v>28.400000000000002</c:v>
                </c:pt>
                <c:pt idx="731">
                  <c:v>134.49999999999997</c:v>
                </c:pt>
                <c:pt idx="732">
                  <c:v>4</c:v>
                </c:pt>
                <c:pt idx="733">
                  <c:v>92.100000000000023</c:v>
                </c:pt>
                <c:pt idx="734">
                  <c:v>121.2</c:v>
                </c:pt>
                <c:pt idx="735">
                  <c:v>6.8000000000000007</c:v>
                </c:pt>
                <c:pt idx="736">
                  <c:v>71.400000000000006</c:v>
                </c:pt>
                <c:pt idx="737">
                  <c:v>43.4</c:v>
                </c:pt>
                <c:pt idx="738">
                  <c:v>50.000000000000014</c:v>
                </c:pt>
                <c:pt idx="739">
                  <c:v>71.599999999999994</c:v>
                </c:pt>
                <c:pt idx="740">
                  <c:v>40.200000000000003</c:v>
                </c:pt>
                <c:pt idx="741">
                  <c:v>46.2</c:v>
                </c:pt>
                <c:pt idx="742">
                  <c:v>45.9</c:v>
                </c:pt>
                <c:pt idx="743">
                  <c:v>47.2</c:v>
                </c:pt>
                <c:pt idx="744">
                  <c:v>15.200000000000001</c:v>
                </c:pt>
                <c:pt idx="745">
                  <c:v>16</c:v>
                </c:pt>
                <c:pt idx="746">
                  <c:v>46.600000000000009</c:v>
                </c:pt>
                <c:pt idx="747">
                  <c:v>13.799999999999999</c:v>
                </c:pt>
                <c:pt idx="748">
                  <c:v>28.5</c:v>
                </c:pt>
                <c:pt idx="749">
                  <c:v>54.800000000000004</c:v>
                </c:pt>
                <c:pt idx="750">
                  <c:v>39.600000000000009</c:v>
                </c:pt>
                <c:pt idx="751">
                  <c:v>43.800000000000004</c:v>
                </c:pt>
                <c:pt idx="752">
                  <c:v>38.399999999999991</c:v>
                </c:pt>
                <c:pt idx="753">
                  <c:v>16.2</c:v>
                </c:pt>
                <c:pt idx="754">
                  <c:v>6.8</c:v>
                </c:pt>
                <c:pt idx="755">
                  <c:v>11.399999999999999</c:v>
                </c:pt>
                <c:pt idx="756">
                  <c:v>5.2</c:v>
                </c:pt>
                <c:pt idx="757">
                  <c:v>16.599999999999998</c:v>
                </c:pt>
                <c:pt idx="758">
                  <c:v>12.5</c:v>
                </c:pt>
                <c:pt idx="759">
                  <c:v>41</c:v>
                </c:pt>
                <c:pt idx="760">
                  <c:v>54.8</c:v>
                </c:pt>
                <c:pt idx="761">
                  <c:v>62.800000000000004</c:v>
                </c:pt>
                <c:pt idx="762">
                  <c:v>72.599999999999994</c:v>
                </c:pt>
                <c:pt idx="763">
                  <c:v>69.600000000000009</c:v>
                </c:pt>
                <c:pt idx="764">
                  <c:v>58.000000000000014</c:v>
                </c:pt>
                <c:pt idx="765">
                  <c:v>24.5</c:v>
                </c:pt>
                <c:pt idx="766">
                  <c:v>4</c:v>
                </c:pt>
                <c:pt idx="767">
                  <c:v>32.500000000000007</c:v>
                </c:pt>
                <c:pt idx="768">
                  <c:v>9.3000000000000007</c:v>
                </c:pt>
                <c:pt idx="769">
                  <c:v>110.8</c:v>
                </c:pt>
                <c:pt idx="770">
                  <c:v>16.599999999999998</c:v>
                </c:pt>
                <c:pt idx="771">
                  <c:v>57.000000000000014</c:v>
                </c:pt>
                <c:pt idx="772">
                  <c:v>35.399999999999991</c:v>
                </c:pt>
                <c:pt idx="773">
                  <c:v>96.399999999999991</c:v>
                </c:pt>
                <c:pt idx="774">
                  <c:v>85.899999999999991</c:v>
                </c:pt>
                <c:pt idx="775">
                  <c:v>16.2</c:v>
                </c:pt>
                <c:pt idx="776">
                  <c:v>14.2</c:v>
                </c:pt>
                <c:pt idx="777">
                  <c:v>5.4</c:v>
                </c:pt>
                <c:pt idx="778">
                  <c:v>32.800000000000004</c:v>
                </c:pt>
                <c:pt idx="779">
                  <c:v>11.4</c:v>
                </c:pt>
                <c:pt idx="780">
                  <c:v>30.8</c:v>
                </c:pt>
                <c:pt idx="781">
                  <c:v>0.2</c:v>
                </c:pt>
                <c:pt idx="782">
                  <c:v>8</c:v>
                </c:pt>
                <c:pt idx="783">
                  <c:v>56.400000000000006</c:v>
                </c:pt>
                <c:pt idx="784">
                  <c:v>35.6</c:v>
                </c:pt>
                <c:pt idx="785">
                  <c:v>16</c:v>
                </c:pt>
                <c:pt idx="786">
                  <c:v>55.1</c:v>
                </c:pt>
                <c:pt idx="787">
                  <c:v>66.099999999999994</c:v>
                </c:pt>
                <c:pt idx="788">
                  <c:v>33.899999999999991</c:v>
                </c:pt>
                <c:pt idx="789">
                  <c:v>8.1000000000000014</c:v>
                </c:pt>
                <c:pt idx="790">
                  <c:v>30.7</c:v>
                </c:pt>
                <c:pt idx="791">
                  <c:v>6.7</c:v>
                </c:pt>
                <c:pt idx="792">
                  <c:v>30</c:v>
                </c:pt>
                <c:pt idx="793">
                  <c:v>12.3</c:v>
                </c:pt>
                <c:pt idx="794">
                  <c:v>45.599999999999994</c:v>
                </c:pt>
                <c:pt idx="795">
                  <c:v>14.499999999999998</c:v>
                </c:pt>
                <c:pt idx="796">
                  <c:v>85.5</c:v>
                </c:pt>
                <c:pt idx="797">
                  <c:v>94.199999999999974</c:v>
                </c:pt>
                <c:pt idx="798">
                  <c:v>84.8</c:v>
                </c:pt>
                <c:pt idx="799">
                  <c:v>63.700000000000017</c:v>
                </c:pt>
                <c:pt idx="800">
                  <c:v>181.10000000000002</c:v>
                </c:pt>
                <c:pt idx="801">
                  <c:v>46.900000000000006</c:v>
                </c:pt>
                <c:pt idx="802">
                  <c:v>23.5</c:v>
                </c:pt>
                <c:pt idx="803">
                  <c:v>51.4</c:v>
                </c:pt>
                <c:pt idx="804">
                  <c:v>39.099999999999994</c:v>
                </c:pt>
                <c:pt idx="805">
                  <c:v>39.000000000000007</c:v>
                </c:pt>
                <c:pt idx="806">
                  <c:v>10.200000000000001</c:v>
                </c:pt>
                <c:pt idx="807">
                  <c:v>44</c:v>
                </c:pt>
                <c:pt idx="808">
                  <c:v>19.799999999999997</c:v>
                </c:pt>
                <c:pt idx="809">
                  <c:v>13.8</c:v>
                </c:pt>
                <c:pt idx="810">
                  <c:v>95.6</c:v>
                </c:pt>
                <c:pt idx="811">
                  <c:v>97.500000000000014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C-4C6E-8635-A1094AF58A12}"/>
            </c:ext>
          </c:extLst>
        </c:ser>
        <c:ser>
          <c:idx val="2"/>
          <c:order val="1"/>
          <c:tx>
            <c:strRef>
              <c:f>'Climate Data'!$F$5</c:f>
              <c:strCache>
                <c:ptCount val="1"/>
                <c:pt idx="0">
                  <c:v>SumEvap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'Climate Data'!$C$6:$C$817</c:f>
              <c:numCache>
                <c:formatCode>0.000</c:formatCode>
                <c:ptCount val="812"/>
                <c:pt idx="0">
                  <c:v>1950</c:v>
                </c:pt>
                <c:pt idx="1">
                  <c:v>1950.0833333333333</c:v>
                </c:pt>
                <c:pt idx="2">
                  <c:v>1950.1666666666667</c:v>
                </c:pt>
                <c:pt idx="3">
                  <c:v>1950.25</c:v>
                </c:pt>
                <c:pt idx="4">
                  <c:v>1950.3333333333333</c:v>
                </c:pt>
                <c:pt idx="5">
                  <c:v>1950.4166666666667</c:v>
                </c:pt>
                <c:pt idx="6">
                  <c:v>1950.5</c:v>
                </c:pt>
                <c:pt idx="7">
                  <c:v>1950.5833333333333</c:v>
                </c:pt>
                <c:pt idx="8">
                  <c:v>1950.6666666666667</c:v>
                </c:pt>
                <c:pt idx="9">
                  <c:v>1950.75</c:v>
                </c:pt>
                <c:pt idx="10">
                  <c:v>1950.8333333333333</c:v>
                </c:pt>
                <c:pt idx="11">
                  <c:v>1950.9166666666667</c:v>
                </c:pt>
                <c:pt idx="12">
                  <c:v>1951</c:v>
                </c:pt>
                <c:pt idx="13">
                  <c:v>1951.0833333333333</c:v>
                </c:pt>
                <c:pt idx="14">
                  <c:v>1951.1666666666667</c:v>
                </c:pt>
                <c:pt idx="15">
                  <c:v>1951.25</c:v>
                </c:pt>
                <c:pt idx="16">
                  <c:v>1951.3333333333333</c:v>
                </c:pt>
                <c:pt idx="17">
                  <c:v>1951.4166666666667</c:v>
                </c:pt>
                <c:pt idx="18">
                  <c:v>1951.5</c:v>
                </c:pt>
                <c:pt idx="19">
                  <c:v>1951.5833333333333</c:v>
                </c:pt>
                <c:pt idx="20">
                  <c:v>1951.6666666666667</c:v>
                </c:pt>
                <c:pt idx="21">
                  <c:v>1951.75</c:v>
                </c:pt>
                <c:pt idx="22">
                  <c:v>1951.8333333333333</c:v>
                </c:pt>
                <c:pt idx="23">
                  <c:v>1951.9166666666667</c:v>
                </c:pt>
                <c:pt idx="24">
                  <c:v>1952</c:v>
                </c:pt>
                <c:pt idx="25">
                  <c:v>1952.0833333333333</c:v>
                </c:pt>
                <c:pt idx="26">
                  <c:v>1952.1666666666667</c:v>
                </c:pt>
                <c:pt idx="27">
                  <c:v>1952.25</c:v>
                </c:pt>
                <c:pt idx="28">
                  <c:v>1952.3333333333333</c:v>
                </c:pt>
                <c:pt idx="29">
                  <c:v>1952.4166666666667</c:v>
                </c:pt>
                <c:pt idx="30">
                  <c:v>1952.5</c:v>
                </c:pt>
                <c:pt idx="31">
                  <c:v>1952.5833333333333</c:v>
                </c:pt>
                <c:pt idx="32">
                  <c:v>1952.6666666666667</c:v>
                </c:pt>
                <c:pt idx="33">
                  <c:v>1952.75</c:v>
                </c:pt>
                <c:pt idx="34">
                  <c:v>1952.8333333333333</c:v>
                </c:pt>
                <c:pt idx="35">
                  <c:v>1952.9166666666667</c:v>
                </c:pt>
                <c:pt idx="36">
                  <c:v>1953</c:v>
                </c:pt>
                <c:pt idx="37">
                  <c:v>1953.0833333333333</c:v>
                </c:pt>
                <c:pt idx="38">
                  <c:v>1953.1666666666667</c:v>
                </c:pt>
                <c:pt idx="39">
                  <c:v>1953.25</c:v>
                </c:pt>
                <c:pt idx="40">
                  <c:v>1953.3333333333333</c:v>
                </c:pt>
                <c:pt idx="41">
                  <c:v>1953.4166666666667</c:v>
                </c:pt>
                <c:pt idx="42">
                  <c:v>1953.5</c:v>
                </c:pt>
                <c:pt idx="43">
                  <c:v>1953.5833333333333</c:v>
                </c:pt>
                <c:pt idx="44">
                  <c:v>1953.6666666666667</c:v>
                </c:pt>
                <c:pt idx="45">
                  <c:v>1953.75</c:v>
                </c:pt>
                <c:pt idx="46">
                  <c:v>1953.8333333333333</c:v>
                </c:pt>
                <c:pt idx="47">
                  <c:v>1953.9166666666667</c:v>
                </c:pt>
                <c:pt idx="48">
                  <c:v>1954</c:v>
                </c:pt>
                <c:pt idx="49">
                  <c:v>1954.0833333333333</c:v>
                </c:pt>
                <c:pt idx="50">
                  <c:v>1954.1666666666667</c:v>
                </c:pt>
                <c:pt idx="51">
                  <c:v>1954.25</c:v>
                </c:pt>
                <c:pt idx="52">
                  <c:v>1954.3333333333333</c:v>
                </c:pt>
                <c:pt idx="53">
                  <c:v>1954.4166666666667</c:v>
                </c:pt>
                <c:pt idx="54">
                  <c:v>1954.5</c:v>
                </c:pt>
                <c:pt idx="55">
                  <c:v>1954.5833333333333</c:v>
                </c:pt>
                <c:pt idx="56">
                  <c:v>1954.6666666666667</c:v>
                </c:pt>
                <c:pt idx="57">
                  <c:v>1954.75</c:v>
                </c:pt>
                <c:pt idx="58">
                  <c:v>1954.8333333333333</c:v>
                </c:pt>
                <c:pt idx="59">
                  <c:v>1954.9166666666667</c:v>
                </c:pt>
                <c:pt idx="60">
                  <c:v>1955</c:v>
                </c:pt>
                <c:pt idx="61">
                  <c:v>1955.0833333333333</c:v>
                </c:pt>
                <c:pt idx="62">
                  <c:v>1955.1666666666667</c:v>
                </c:pt>
                <c:pt idx="63">
                  <c:v>1955.25</c:v>
                </c:pt>
                <c:pt idx="64">
                  <c:v>1955.3333333333333</c:v>
                </c:pt>
                <c:pt idx="65">
                  <c:v>1955.4166666666667</c:v>
                </c:pt>
                <c:pt idx="66">
                  <c:v>1955.5</c:v>
                </c:pt>
                <c:pt idx="67">
                  <c:v>1955.5833333333333</c:v>
                </c:pt>
                <c:pt idx="68">
                  <c:v>1955.6666666666667</c:v>
                </c:pt>
                <c:pt idx="69">
                  <c:v>1955.75</c:v>
                </c:pt>
                <c:pt idx="70">
                  <c:v>1955.8333333333333</c:v>
                </c:pt>
                <c:pt idx="71">
                  <c:v>1955.9166666666667</c:v>
                </c:pt>
                <c:pt idx="72">
                  <c:v>1956</c:v>
                </c:pt>
                <c:pt idx="73">
                  <c:v>1956.0833333333333</c:v>
                </c:pt>
                <c:pt idx="74">
                  <c:v>1956.1666666666667</c:v>
                </c:pt>
                <c:pt idx="75">
                  <c:v>1956.25</c:v>
                </c:pt>
                <c:pt idx="76">
                  <c:v>1956.3333333333333</c:v>
                </c:pt>
                <c:pt idx="77">
                  <c:v>1956.4166666666667</c:v>
                </c:pt>
                <c:pt idx="78">
                  <c:v>1956.5</c:v>
                </c:pt>
                <c:pt idx="79">
                  <c:v>1956.5833333333333</c:v>
                </c:pt>
                <c:pt idx="80">
                  <c:v>1956.6666666666667</c:v>
                </c:pt>
                <c:pt idx="81">
                  <c:v>1956.75</c:v>
                </c:pt>
                <c:pt idx="82">
                  <c:v>1956.8333333333333</c:v>
                </c:pt>
                <c:pt idx="83">
                  <c:v>1956.9166666666667</c:v>
                </c:pt>
                <c:pt idx="84">
                  <c:v>1957</c:v>
                </c:pt>
                <c:pt idx="85">
                  <c:v>1957.0833333333333</c:v>
                </c:pt>
                <c:pt idx="86">
                  <c:v>1957.1666666666667</c:v>
                </c:pt>
                <c:pt idx="87">
                  <c:v>1957.25</c:v>
                </c:pt>
                <c:pt idx="88">
                  <c:v>1957.3333333333333</c:v>
                </c:pt>
                <c:pt idx="89">
                  <c:v>1957.4166666666667</c:v>
                </c:pt>
                <c:pt idx="90">
                  <c:v>1957.5</c:v>
                </c:pt>
                <c:pt idx="91">
                  <c:v>1957.5833333333333</c:v>
                </c:pt>
                <c:pt idx="92">
                  <c:v>1957.6666666666667</c:v>
                </c:pt>
                <c:pt idx="93">
                  <c:v>1957.75</c:v>
                </c:pt>
                <c:pt idx="94">
                  <c:v>1957.8333333333333</c:v>
                </c:pt>
                <c:pt idx="95">
                  <c:v>1957.9166666666667</c:v>
                </c:pt>
                <c:pt idx="96">
                  <c:v>1958</c:v>
                </c:pt>
                <c:pt idx="97">
                  <c:v>1958.0833333333333</c:v>
                </c:pt>
                <c:pt idx="98">
                  <c:v>1958.1666666666667</c:v>
                </c:pt>
                <c:pt idx="99">
                  <c:v>1958.25</c:v>
                </c:pt>
                <c:pt idx="100">
                  <c:v>1958.3333333333333</c:v>
                </c:pt>
                <c:pt idx="101">
                  <c:v>1958.4166666666667</c:v>
                </c:pt>
                <c:pt idx="102">
                  <c:v>1958.5</c:v>
                </c:pt>
                <c:pt idx="103">
                  <c:v>1958.5833333333333</c:v>
                </c:pt>
                <c:pt idx="104">
                  <c:v>1958.6666666666667</c:v>
                </c:pt>
                <c:pt idx="105">
                  <c:v>1958.75</c:v>
                </c:pt>
                <c:pt idx="106">
                  <c:v>1958.8333333333333</c:v>
                </c:pt>
                <c:pt idx="107">
                  <c:v>1958.9166666666667</c:v>
                </c:pt>
                <c:pt idx="108">
                  <c:v>1959</c:v>
                </c:pt>
                <c:pt idx="109">
                  <c:v>1959.0833333333333</c:v>
                </c:pt>
                <c:pt idx="110">
                  <c:v>1959.1666666666667</c:v>
                </c:pt>
                <c:pt idx="111">
                  <c:v>1959.25</c:v>
                </c:pt>
                <c:pt idx="112">
                  <c:v>1959.3333333333333</c:v>
                </c:pt>
                <c:pt idx="113">
                  <c:v>1959.4166666666667</c:v>
                </c:pt>
                <c:pt idx="114">
                  <c:v>1959.5</c:v>
                </c:pt>
                <c:pt idx="115">
                  <c:v>1959.5833333333333</c:v>
                </c:pt>
                <c:pt idx="116">
                  <c:v>1959.6666666666667</c:v>
                </c:pt>
                <c:pt idx="117">
                  <c:v>1959.75</c:v>
                </c:pt>
                <c:pt idx="118">
                  <c:v>1959.8333333333333</c:v>
                </c:pt>
                <c:pt idx="119">
                  <c:v>1959.9166666666667</c:v>
                </c:pt>
                <c:pt idx="120">
                  <c:v>1960</c:v>
                </c:pt>
                <c:pt idx="121">
                  <c:v>1960.0833333333333</c:v>
                </c:pt>
                <c:pt idx="122">
                  <c:v>1960.1666666666667</c:v>
                </c:pt>
                <c:pt idx="123">
                  <c:v>1960.25</c:v>
                </c:pt>
                <c:pt idx="124">
                  <c:v>1960.3333333333333</c:v>
                </c:pt>
                <c:pt idx="125">
                  <c:v>1960.4166666666667</c:v>
                </c:pt>
                <c:pt idx="126">
                  <c:v>1960.5</c:v>
                </c:pt>
                <c:pt idx="127">
                  <c:v>1960.5833333333333</c:v>
                </c:pt>
                <c:pt idx="128">
                  <c:v>1960.6666666666667</c:v>
                </c:pt>
                <c:pt idx="129">
                  <c:v>1960.75</c:v>
                </c:pt>
                <c:pt idx="130">
                  <c:v>1960.8333333333333</c:v>
                </c:pt>
                <c:pt idx="131">
                  <c:v>1960.9166666666667</c:v>
                </c:pt>
                <c:pt idx="132">
                  <c:v>1961</c:v>
                </c:pt>
                <c:pt idx="133">
                  <c:v>1961.0833333333333</c:v>
                </c:pt>
                <c:pt idx="134">
                  <c:v>1961.1666666666667</c:v>
                </c:pt>
                <c:pt idx="135">
                  <c:v>1961.25</c:v>
                </c:pt>
                <c:pt idx="136">
                  <c:v>1961.3333333333333</c:v>
                </c:pt>
                <c:pt idx="137">
                  <c:v>1961.4166666666667</c:v>
                </c:pt>
                <c:pt idx="138">
                  <c:v>1961.5</c:v>
                </c:pt>
                <c:pt idx="139">
                  <c:v>1961.5833333333333</c:v>
                </c:pt>
                <c:pt idx="140">
                  <c:v>1961.6666666666667</c:v>
                </c:pt>
                <c:pt idx="141">
                  <c:v>1961.75</c:v>
                </c:pt>
                <c:pt idx="142">
                  <c:v>1961.8333333333333</c:v>
                </c:pt>
                <c:pt idx="143">
                  <c:v>1961.9166666666667</c:v>
                </c:pt>
                <c:pt idx="144">
                  <c:v>1962</c:v>
                </c:pt>
                <c:pt idx="145">
                  <c:v>1962.0833333333333</c:v>
                </c:pt>
                <c:pt idx="146">
                  <c:v>1962.1666666666667</c:v>
                </c:pt>
                <c:pt idx="147">
                  <c:v>1962.25</c:v>
                </c:pt>
                <c:pt idx="148">
                  <c:v>1962.3333333333333</c:v>
                </c:pt>
                <c:pt idx="149">
                  <c:v>1962.4166666666667</c:v>
                </c:pt>
                <c:pt idx="150">
                  <c:v>1962.5</c:v>
                </c:pt>
                <c:pt idx="151">
                  <c:v>1962.5833333333333</c:v>
                </c:pt>
                <c:pt idx="152">
                  <c:v>1962.6666666666667</c:v>
                </c:pt>
                <c:pt idx="153">
                  <c:v>1962.75</c:v>
                </c:pt>
                <c:pt idx="154">
                  <c:v>1962.8333333333333</c:v>
                </c:pt>
                <c:pt idx="155">
                  <c:v>1962.9166666666667</c:v>
                </c:pt>
                <c:pt idx="156">
                  <c:v>1963</c:v>
                </c:pt>
                <c:pt idx="157">
                  <c:v>1963.0833333333333</c:v>
                </c:pt>
                <c:pt idx="158">
                  <c:v>1963.1666666666667</c:v>
                </c:pt>
                <c:pt idx="159">
                  <c:v>1963.25</c:v>
                </c:pt>
                <c:pt idx="160">
                  <c:v>1963.3333333333333</c:v>
                </c:pt>
                <c:pt idx="161">
                  <c:v>1963.4166666666667</c:v>
                </c:pt>
                <c:pt idx="162">
                  <c:v>1963.5</c:v>
                </c:pt>
                <c:pt idx="163">
                  <c:v>1963.5833333333333</c:v>
                </c:pt>
                <c:pt idx="164">
                  <c:v>1963.6666666666667</c:v>
                </c:pt>
                <c:pt idx="165">
                  <c:v>1963.75</c:v>
                </c:pt>
                <c:pt idx="166">
                  <c:v>1963.8333333333333</c:v>
                </c:pt>
                <c:pt idx="167">
                  <c:v>1963.9166666666667</c:v>
                </c:pt>
                <c:pt idx="168">
                  <c:v>1964</c:v>
                </c:pt>
                <c:pt idx="169">
                  <c:v>1964.0833333333333</c:v>
                </c:pt>
                <c:pt idx="170">
                  <c:v>1964.1666666666667</c:v>
                </c:pt>
                <c:pt idx="171">
                  <c:v>1964.25</c:v>
                </c:pt>
                <c:pt idx="172">
                  <c:v>1964.3333333333333</c:v>
                </c:pt>
                <c:pt idx="173">
                  <c:v>1964.4166666666667</c:v>
                </c:pt>
                <c:pt idx="174">
                  <c:v>1964.5</c:v>
                </c:pt>
                <c:pt idx="175">
                  <c:v>1964.5833333333333</c:v>
                </c:pt>
                <c:pt idx="176">
                  <c:v>1964.6666666666667</c:v>
                </c:pt>
                <c:pt idx="177">
                  <c:v>1964.75</c:v>
                </c:pt>
                <c:pt idx="178">
                  <c:v>1964.8333333333333</c:v>
                </c:pt>
                <c:pt idx="179">
                  <c:v>1964.9166666666667</c:v>
                </c:pt>
                <c:pt idx="180">
                  <c:v>1965</c:v>
                </c:pt>
                <c:pt idx="181">
                  <c:v>1965.0833333333333</c:v>
                </c:pt>
                <c:pt idx="182">
                  <c:v>1965.1666666666667</c:v>
                </c:pt>
                <c:pt idx="183">
                  <c:v>1965.25</c:v>
                </c:pt>
                <c:pt idx="184">
                  <c:v>1965.3333333333333</c:v>
                </c:pt>
                <c:pt idx="185">
                  <c:v>1965.4166666666667</c:v>
                </c:pt>
                <c:pt idx="186">
                  <c:v>1965.5</c:v>
                </c:pt>
                <c:pt idx="187">
                  <c:v>1965.5833333333333</c:v>
                </c:pt>
                <c:pt idx="188">
                  <c:v>1965.6666666666667</c:v>
                </c:pt>
                <c:pt idx="189">
                  <c:v>1965.75</c:v>
                </c:pt>
                <c:pt idx="190">
                  <c:v>1965.8333333333333</c:v>
                </c:pt>
                <c:pt idx="191">
                  <c:v>1965.9166666666667</c:v>
                </c:pt>
                <c:pt idx="192">
                  <c:v>1966</c:v>
                </c:pt>
                <c:pt idx="193">
                  <c:v>1966.0833333333333</c:v>
                </c:pt>
                <c:pt idx="194">
                  <c:v>1966.1666666666667</c:v>
                </c:pt>
                <c:pt idx="195">
                  <c:v>1966.25</c:v>
                </c:pt>
                <c:pt idx="196">
                  <c:v>1966.3333333333333</c:v>
                </c:pt>
                <c:pt idx="197">
                  <c:v>1966.4166666666667</c:v>
                </c:pt>
                <c:pt idx="198">
                  <c:v>1966.5</c:v>
                </c:pt>
                <c:pt idx="199">
                  <c:v>1966.5833333333333</c:v>
                </c:pt>
                <c:pt idx="200">
                  <c:v>1966.6666666666667</c:v>
                </c:pt>
                <c:pt idx="201">
                  <c:v>1966.75</c:v>
                </c:pt>
                <c:pt idx="202">
                  <c:v>1966.8333333333333</c:v>
                </c:pt>
                <c:pt idx="203">
                  <c:v>1966.9166666666667</c:v>
                </c:pt>
                <c:pt idx="204">
                  <c:v>1967</c:v>
                </c:pt>
                <c:pt idx="205">
                  <c:v>1967.0833333333333</c:v>
                </c:pt>
                <c:pt idx="206">
                  <c:v>1967.1666666666667</c:v>
                </c:pt>
                <c:pt idx="207">
                  <c:v>1967.25</c:v>
                </c:pt>
                <c:pt idx="208">
                  <c:v>1967.3333333333333</c:v>
                </c:pt>
                <c:pt idx="209">
                  <c:v>1967.4166666666667</c:v>
                </c:pt>
                <c:pt idx="210">
                  <c:v>1967.5</c:v>
                </c:pt>
                <c:pt idx="211">
                  <c:v>1967.5833333333333</c:v>
                </c:pt>
                <c:pt idx="212">
                  <c:v>1967.6666666666667</c:v>
                </c:pt>
                <c:pt idx="213">
                  <c:v>1967.75</c:v>
                </c:pt>
                <c:pt idx="214">
                  <c:v>1967.8333333333333</c:v>
                </c:pt>
                <c:pt idx="215">
                  <c:v>1967.9166666666667</c:v>
                </c:pt>
                <c:pt idx="216">
                  <c:v>1968</c:v>
                </c:pt>
                <c:pt idx="217">
                  <c:v>1968.0833333333333</c:v>
                </c:pt>
                <c:pt idx="218">
                  <c:v>1968.1666666666667</c:v>
                </c:pt>
                <c:pt idx="219">
                  <c:v>1968.25</c:v>
                </c:pt>
                <c:pt idx="220">
                  <c:v>1968.3333333333333</c:v>
                </c:pt>
                <c:pt idx="221">
                  <c:v>1968.4166666666667</c:v>
                </c:pt>
                <c:pt idx="222">
                  <c:v>1968.5</c:v>
                </c:pt>
                <c:pt idx="223">
                  <c:v>1968.5833333333333</c:v>
                </c:pt>
                <c:pt idx="224">
                  <c:v>1968.6666666666667</c:v>
                </c:pt>
                <c:pt idx="225">
                  <c:v>1968.75</c:v>
                </c:pt>
                <c:pt idx="226">
                  <c:v>1968.8333333333333</c:v>
                </c:pt>
                <c:pt idx="227">
                  <c:v>1968.9166666666667</c:v>
                </c:pt>
                <c:pt idx="228">
                  <c:v>1969</c:v>
                </c:pt>
                <c:pt idx="229">
                  <c:v>1969.0833333333333</c:v>
                </c:pt>
                <c:pt idx="230">
                  <c:v>1969.1666666666667</c:v>
                </c:pt>
                <c:pt idx="231">
                  <c:v>1969.25</c:v>
                </c:pt>
                <c:pt idx="232">
                  <c:v>1969.3333333333333</c:v>
                </c:pt>
                <c:pt idx="233">
                  <c:v>1969.4166666666667</c:v>
                </c:pt>
                <c:pt idx="234">
                  <c:v>1969.5</c:v>
                </c:pt>
                <c:pt idx="235">
                  <c:v>1969.5833333333333</c:v>
                </c:pt>
                <c:pt idx="236">
                  <c:v>1969.6666666666667</c:v>
                </c:pt>
                <c:pt idx="237">
                  <c:v>1969.75</c:v>
                </c:pt>
                <c:pt idx="238">
                  <c:v>1969.8333333333333</c:v>
                </c:pt>
                <c:pt idx="239">
                  <c:v>1969.9166666666667</c:v>
                </c:pt>
                <c:pt idx="240">
                  <c:v>1970</c:v>
                </c:pt>
                <c:pt idx="241">
                  <c:v>1970.0833333333333</c:v>
                </c:pt>
                <c:pt idx="242">
                  <c:v>1970.1666666666667</c:v>
                </c:pt>
                <c:pt idx="243">
                  <c:v>1970.25</c:v>
                </c:pt>
                <c:pt idx="244">
                  <c:v>1970.3333333333333</c:v>
                </c:pt>
                <c:pt idx="245">
                  <c:v>1970.4166666666667</c:v>
                </c:pt>
                <c:pt idx="246">
                  <c:v>1970.5</c:v>
                </c:pt>
                <c:pt idx="247">
                  <c:v>1970.5833333333333</c:v>
                </c:pt>
                <c:pt idx="248">
                  <c:v>1970.6666666666667</c:v>
                </c:pt>
                <c:pt idx="249">
                  <c:v>1970.75</c:v>
                </c:pt>
                <c:pt idx="250">
                  <c:v>1970.8333333333333</c:v>
                </c:pt>
                <c:pt idx="251">
                  <c:v>1970.9166666666667</c:v>
                </c:pt>
                <c:pt idx="252">
                  <c:v>1971</c:v>
                </c:pt>
                <c:pt idx="253">
                  <c:v>1971.0833333333333</c:v>
                </c:pt>
                <c:pt idx="254">
                  <c:v>1971.1666666666667</c:v>
                </c:pt>
                <c:pt idx="255">
                  <c:v>1971.25</c:v>
                </c:pt>
                <c:pt idx="256">
                  <c:v>1971.3333333333333</c:v>
                </c:pt>
                <c:pt idx="257">
                  <c:v>1971.4166666666667</c:v>
                </c:pt>
                <c:pt idx="258">
                  <c:v>1971.5</c:v>
                </c:pt>
                <c:pt idx="259">
                  <c:v>1971.5833333333333</c:v>
                </c:pt>
                <c:pt idx="260">
                  <c:v>1971.6666666666667</c:v>
                </c:pt>
                <c:pt idx="261">
                  <c:v>1971.75</c:v>
                </c:pt>
                <c:pt idx="262">
                  <c:v>1971.8333333333333</c:v>
                </c:pt>
                <c:pt idx="263">
                  <c:v>1971.9166666666667</c:v>
                </c:pt>
                <c:pt idx="264">
                  <c:v>1972</c:v>
                </c:pt>
                <c:pt idx="265">
                  <c:v>1972.0833333333333</c:v>
                </c:pt>
                <c:pt idx="266">
                  <c:v>1972.1666666666667</c:v>
                </c:pt>
                <c:pt idx="267">
                  <c:v>1972.25</c:v>
                </c:pt>
                <c:pt idx="268">
                  <c:v>1972.3333333333333</c:v>
                </c:pt>
                <c:pt idx="269">
                  <c:v>1972.4166666666667</c:v>
                </c:pt>
                <c:pt idx="270">
                  <c:v>1972.5</c:v>
                </c:pt>
                <c:pt idx="271">
                  <c:v>1972.5833333333333</c:v>
                </c:pt>
                <c:pt idx="272">
                  <c:v>1972.6666666666667</c:v>
                </c:pt>
                <c:pt idx="273">
                  <c:v>1972.75</c:v>
                </c:pt>
                <c:pt idx="274">
                  <c:v>1972.8333333333333</c:v>
                </c:pt>
                <c:pt idx="275">
                  <c:v>1972.9166666666667</c:v>
                </c:pt>
                <c:pt idx="276">
                  <c:v>1973</c:v>
                </c:pt>
                <c:pt idx="277">
                  <c:v>1973.0833333333333</c:v>
                </c:pt>
                <c:pt idx="278">
                  <c:v>1973.1666666666667</c:v>
                </c:pt>
                <c:pt idx="279">
                  <c:v>1973.25</c:v>
                </c:pt>
                <c:pt idx="280">
                  <c:v>1973.3333333333333</c:v>
                </c:pt>
                <c:pt idx="281">
                  <c:v>1973.4166666666667</c:v>
                </c:pt>
                <c:pt idx="282">
                  <c:v>1973.5</c:v>
                </c:pt>
                <c:pt idx="283">
                  <c:v>1973.5833333333333</c:v>
                </c:pt>
                <c:pt idx="284">
                  <c:v>1973.6666666666667</c:v>
                </c:pt>
                <c:pt idx="285">
                  <c:v>1973.75</c:v>
                </c:pt>
                <c:pt idx="286">
                  <c:v>1973.8333333333333</c:v>
                </c:pt>
                <c:pt idx="287">
                  <c:v>1973.9166666666667</c:v>
                </c:pt>
                <c:pt idx="288">
                  <c:v>1974</c:v>
                </c:pt>
                <c:pt idx="289">
                  <c:v>1974.0833333333333</c:v>
                </c:pt>
                <c:pt idx="290">
                  <c:v>1974.1666666666667</c:v>
                </c:pt>
                <c:pt idx="291">
                  <c:v>1974.25</c:v>
                </c:pt>
                <c:pt idx="292">
                  <c:v>1974.3333333333333</c:v>
                </c:pt>
                <c:pt idx="293">
                  <c:v>1974.4166666666667</c:v>
                </c:pt>
                <c:pt idx="294">
                  <c:v>1974.5</c:v>
                </c:pt>
                <c:pt idx="295">
                  <c:v>1974.5833333333333</c:v>
                </c:pt>
                <c:pt idx="296">
                  <c:v>1974.6666666666667</c:v>
                </c:pt>
                <c:pt idx="297">
                  <c:v>1974.75</c:v>
                </c:pt>
                <c:pt idx="298">
                  <c:v>1974.8333333333333</c:v>
                </c:pt>
                <c:pt idx="299">
                  <c:v>1974.9166666666667</c:v>
                </c:pt>
                <c:pt idx="300">
                  <c:v>1975</c:v>
                </c:pt>
                <c:pt idx="301">
                  <c:v>1975.0833333333333</c:v>
                </c:pt>
                <c:pt idx="302">
                  <c:v>1975.1666666666667</c:v>
                </c:pt>
                <c:pt idx="303">
                  <c:v>1975.25</c:v>
                </c:pt>
                <c:pt idx="304">
                  <c:v>1975.3333333333333</c:v>
                </c:pt>
                <c:pt idx="305">
                  <c:v>1975.4166666666667</c:v>
                </c:pt>
                <c:pt idx="306">
                  <c:v>1975.5</c:v>
                </c:pt>
                <c:pt idx="307">
                  <c:v>1975.5833333333333</c:v>
                </c:pt>
                <c:pt idx="308">
                  <c:v>1975.6666666666667</c:v>
                </c:pt>
                <c:pt idx="309">
                  <c:v>1975.75</c:v>
                </c:pt>
                <c:pt idx="310">
                  <c:v>1975.8333333333333</c:v>
                </c:pt>
                <c:pt idx="311">
                  <c:v>1975.9166666666667</c:v>
                </c:pt>
                <c:pt idx="312">
                  <c:v>1976</c:v>
                </c:pt>
                <c:pt idx="313">
                  <c:v>1976.0833333333333</c:v>
                </c:pt>
                <c:pt idx="314">
                  <c:v>1976.1666666666667</c:v>
                </c:pt>
                <c:pt idx="315">
                  <c:v>1976.25</c:v>
                </c:pt>
                <c:pt idx="316">
                  <c:v>1976.3333333333333</c:v>
                </c:pt>
                <c:pt idx="317">
                  <c:v>1976.4166666666667</c:v>
                </c:pt>
                <c:pt idx="318">
                  <c:v>1976.5</c:v>
                </c:pt>
                <c:pt idx="319">
                  <c:v>1976.5833333333333</c:v>
                </c:pt>
                <c:pt idx="320">
                  <c:v>1976.6666666666667</c:v>
                </c:pt>
                <c:pt idx="321">
                  <c:v>1976.75</c:v>
                </c:pt>
                <c:pt idx="322">
                  <c:v>1976.8333333333333</c:v>
                </c:pt>
                <c:pt idx="323">
                  <c:v>1976.9166666666667</c:v>
                </c:pt>
                <c:pt idx="324">
                  <c:v>1977</c:v>
                </c:pt>
                <c:pt idx="325">
                  <c:v>1977.0833333333333</c:v>
                </c:pt>
                <c:pt idx="326">
                  <c:v>1977.1666666666667</c:v>
                </c:pt>
                <c:pt idx="327">
                  <c:v>1977.25</c:v>
                </c:pt>
                <c:pt idx="328">
                  <c:v>1977.3333333333333</c:v>
                </c:pt>
                <c:pt idx="329">
                  <c:v>1977.4166666666667</c:v>
                </c:pt>
                <c:pt idx="330">
                  <c:v>1977.5</c:v>
                </c:pt>
                <c:pt idx="331">
                  <c:v>1977.5833333333333</c:v>
                </c:pt>
                <c:pt idx="332">
                  <c:v>1977.6666666666667</c:v>
                </c:pt>
                <c:pt idx="333">
                  <c:v>1977.75</c:v>
                </c:pt>
                <c:pt idx="334">
                  <c:v>1977.8333333333333</c:v>
                </c:pt>
                <c:pt idx="335">
                  <c:v>1977.9166666666667</c:v>
                </c:pt>
                <c:pt idx="336">
                  <c:v>1978</c:v>
                </c:pt>
                <c:pt idx="337">
                  <c:v>1978.0833333333333</c:v>
                </c:pt>
                <c:pt idx="338">
                  <c:v>1978.1666666666667</c:v>
                </c:pt>
                <c:pt idx="339">
                  <c:v>1978.25</c:v>
                </c:pt>
                <c:pt idx="340">
                  <c:v>1978.3333333333333</c:v>
                </c:pt>
                <c:pt idx="341">
                  <c:v>1978.4166666666667</c:v>
                </c:pt>
                <c:pt idx="342">
                  <c:v>1978.5</c:v>
                </c:pt>
                <c:pt idx="343">
                  <c:v>1978.5833333333333</c:v>
                </c:pt>
                <c:pt idx="344">
                  <c:v>1978.6666666666667</c:v>
                </c:pt>
                <c:pt idx="345">
                  <c:v>1978.75</c:v>
                </c:pt>
                <c:pt idx="346">
                  <c:v>1978.8333333333333</c:v>
                </c:pt>
                <c:pt idx="347">
                  <c:v>1978.9166666666667</c:v>
                </c:pt>
                <c:pt idx="348">
                  <c:v>1979</c:v>
                </c:pt>
                <c:pt idx="349">
                  <c:v>1979.0833333333333</c:v>
                </c:pt>
                <c:pt idx="350">
                  <c:v>1979.1666666666667</c:v>
                </c:pt>
                <c:pt idx="351">
                  <c:v>1979.25</c:v>
                </c:pt>
                <c:pt idx="352">
                  <c:v>1979.3333333333333</c:v>
                </c:pt>
                <c:pt idx="353">
                  <c:v>1979.4166666666667</c:v>
                </c:pt>
                <c:pt idx="354">
                  <c:v>1979.5</c:v>
                </c:pt>
                <c:pt idx="355">
                  <c:v>1979.5833333333333</c:v>
                </c:pt>
                <c:pt idx="356">
                  <c:v>1979.6666666666667</c:v>
                </c:pt>
                <c:pt idx="357">
                  <c:v>1979.75</c:v>
                </c:pt>
                <c:pt idx="358">
                  <c:v>1979.8333333333333</c:v>
                </c:pt>
                <c:pt idx="359">
                  <c:v>1979.9166666666667</c:v>
                </c:pt>
                <c:pt idx="360">
                  <c:v>1980</c:v>
                </c:pt>
                <c:pt idx="361">
                  <c:v>1980.0833333333333</c:v>
                </c:pt>
                <c:pt idx="362">
                  <c:v>1980.1666666666667</c:v>
                </c:pt>
                <c:pt idx="363">
                  <c:v>1980.25</c:v>
                </c:pt>
                <c:pt idx="364">
                  <c:v>1980.3333333333333</c:v>
                </c:pt>
                <c:pt idx="365">
                  <c:v>1980.4166666666667</c:v>
                </c:pt>
                <c:pt idx="366">
                  <c:v>1980.5</c:v>
                </c:pt>
                <c:pt idx="367">
                  <c:v>1980.5833333333333</c:v>
                </c:pt>
                <c:pt idx="368">
                  <c:v>1980.6666666666667</c:v>
                </c:pt>
                <c:pt idx="369">
                  <c:v>1980.75</c:v>
                </c:pt>
                <c:pt idx="370">
                  <c:v>1980.8333333333333</c:v>
                </c:pt>
                <c:pt idx="371">
                  <c:v>1980.9166666666667</c:v>
                </c:pt>
                <c:pt idx="372">
                  <c:v>1981</c:v>
                </c:pt>
                <c:pt idx="373">
                  <c:v>1981.0833333333333</c:v>
                </c:pt>
                <c:pt idx="374">
                  <c:v>1981.1666666666667</c:v>
                </c:pt>
                <c:pt idx="375">
                  <c:v>1981.25</c:v>
                </c:pt>
                <c:pt idx="376">
                  <c:v>1981.3333333333333</c:v>
                </c:pt>
                <c:pt idx="377">
                  <c:v>1981.4166666666667</c:v>
                </c:pt>
                <c:pt idx="378">
                  <c:v>1981.5</c:v>
                </c:pt>
                <c:pt idx="379">
                  <c:v>1981.5833333333333</c:v>
                </c:pt>
                <c:pt idx="380">
                  <c:v>1981.6666666666667</c:v>
                </c:pt>
                <c:pt idx="381">
                  <c:v>1981.75</c:v>
                </c:pt>
                <c:pt idx="382">
                  <c:v>1981.8333333333333</c:v>
                </c:pt>
                <c:pt idx="383">
                  <c:v>1981.9166666666667</c:v>
                </c:pt>
                <c:pt idx="384">
                  <c:v>1982</c:v>
                </c:pt>
                <c:pt idx="385">
                  <c:v>1982.0833333333333</c:v>
                </c:pt>
                <c:pt idx="386">
                  <c:v>1982.1666666666667</c:v>
                </c:pt>
                <c:pt idx="387">
                  <c:v>1982.25</c:v>
                </c:pt>
                <c:pt idx="388">
                  <c:v>1982.3333333333333</c:v>
                </c:pt>
                <c:pt idx="389">
                  <c:v>1982.4166666666667</c:v>
                </c:pt>
                <c:pt idx="390">
                  <c:v>1982.5</c:v>
                </c:pt>
                <c:pt idx="391">
                  <c:v>1982.5833333333333</c:v>
                </c:pt>
                <c:pt idx="392">
                  <c:v>1982.6666666666667</c:v>
                </c:pt>
                <c:pt idx="393">
                  <c:v>1982.75</c:v>
                </c:pt>
                <c:pt idx="394">
                  <c:v>1982.8333333333333</c:v>
                </c:pt>
                <c:pt idx="395">
                  <c:v>1982.9166666666667</c:v>
                </c:pt>
                <c:pt idx="396">
                  <c:v>1983</c:v>
                </c:pt>
                <c:pt idx="397">
                  <c:v>1983.0833333333333</c:v>
                </c:pt>
                <c:pt idx="398">
                  <c:v>1983.1666666666667</c:v>
                </c:pt>
                <c:pt idx="399">
                  <c:v>1983.25</c:v>
                </c:pt>
                <c:pt idx="400">
                  <c:v>1983.3333333333333</c:v>
                </c:pt>
                <c:pt idx="401">
                  <c:v>1983.4166666666667</c:v>
                </c:pt>
                <c:pt idx="402">
                  <c:v>1983.5</c:v>
                </c:pt>
                <c:pt idx="403">
                  <c:v>1983.5833333333333</c:v>
                </c:pt>
                <c:pt idx="404">
                  <c:v>1983.6666666666667</c:v>
                </c:pt>
                <c:pt idx="405">
                  <c:v>1983.75</c:v>
                </c:pt>
                <c:pt idx="406">
                  <c:v>1983.8333333333333</c:v>
                </c:pt>
                <c:pt idx="407">
                  <c:v>1983.9166666666667</c:v>
                </c:pt>
                <c:pt idx="408">
                  <c:v>1984</c:v>
                </c:pt>
                <c:pt idx="409">
                  <c:v>1984.0833333333333</c:v>
                </c:pt>
                <c:pt idx="410">
                  <c:v>1984.1666666666667</c:v>
                </c:pt>
                <c:pt idx="411">
                  <c:v>1984.25</c:v>
                </c:pt>
                <c:pt idx="412">
                  <c:v>1984.3333333333333</c:v>
                </c:pt>
                <c:pt idx="413">
                  <c:v>1984.4166666666667</c:v>
                </c:pt>
                <c:pt idx="414">
                  <c:v>1984.5</c:v>
                </c:pt>
                <c:pt idx="415">
                  <c:v>1984.5833333333333</c:v>
                </c:pt>
                <c:pt idx="416">
                  <c:v>1984.6666666666667</c:v>
                </c:pt>
                <c:pt idx="417">
                  <c:v>1984.75</c:v>
                </c:pt>
                <c:pt idx="418">
                  <c:v>1984.8333333333333</c:v>
                </c:pt>
                <c:pt idx="419">
                  <c:v>1984.9166666666667</c:v>
                </c:pt>
                <c:pt idx="420">
                  <c:v>1985</c:v>
                </c:pt>
                <c:pt idx="421">
                  <c:v>1985.0833333333333</c:v>
                </c:pt>
                <c:pt idx="422">
                  <c:v>1985.1666666666667</c:v>
                </c:pt>
                <c:pt idx="423">
                  <c:v>1985.25</c:v>
                </c:pt>
                <c:pt idx="424">
                  <c:v>1985.3333333333333</c:v>
                </c:pt>
                <c:pt idx="425">
                  <c:v>1985.4166666666667</c:v>
                </c:pt>
                <c:pt idx="426">
                  <c:v>1985.5</c:v>
                </c:pt>
                <c:pt idx="427">
                  <c:v>1985.5833333333333</c:v>
                </c:pt>
                <c:pt idx="428">
                  <c:v>1985.6666666666667</c:v>
                </c:pt>
                <c:pt idx="429">
                  <c:v>1985.75</c:v>
                </c:pt>
                <c:pt idx="430">
                  <c:v>1985.8333333333333</c:v>
                </c:pt>
                <c:pt idx="431">
                  <c:v>1985.9166666666667</c:v>
                </c:pt>
                <c:pt idx="432">
                  <c:v>1986</c:v>
                </c:pt>
                <c:pt idx="433">
                  <c:v>1986.0833333333333</c:v>
                </c:pt>
                <c:pt idx="434">
                  <c:v>1986.1666666666667</c:v>
                </c:pt>
                <c:pt idx="435">
                  <c:v>1986.25</c:v>
                </c:pt>
                <c:pt idx="436">
                  <c:v>1986.3333333333333</c:v>
                </c:pt>
                <c:pt idx="437">
                  <c:v>1986.4166666666667</c:v>
                </c:pt>
                <c:pt idx="438">
                  <c:v>1986.5</c:v>
                </c:pt>
                <c:pt idx="439">
                  <c:v>1986.5833333333333</c:v>
                </c:pt>
                <c:pt idx="440">
                  <c:v>1986.6666666666667</c:v>
                </c:pt>
                <c:pt idx="441">
                  <c:v>1986.75</c:v>
                </c:pt>
                <c:pt idx="442">
                  <c:v>1986.8333333333333</c:v>
                </c:pt>
                <c:pt idx="443">
                  <c:v>1986.9166666666667</c:v>
                </c:pt>
                <c:pt idx="444">
                  <c:v>1987</c:v>
                </c:pt>
                <c:pt idx="445">
                  <c:v>1987.0833333333333</c:v>
                </c:pt>
                <c:pt idx="446">
                  <c:v>1987.1666666666667</c:v>
                </c:pt>
                <c:pt idx="447">
                  <c:v>1987.25</c:v>
                </c:pt>
                <c:pt idx="448">
                  <c:v>1987.3333333333333</c:v>
                </c:pt>
                <c:pt idx="449">
                  <c:v>1987.4166666666667</c:v>
                </c:pt>
                <c:pt idx="450">
                  <c:v>1987.5</c:v>
                </c:pt>
                <c:pt idx="451">
                  <c:v>1987.5833333333333</c:v>
                </c:pt>
                <c:pt idx="452">
                  <c:v>1987.6666666666667</c:v>
                </c:pt>
                <c:pt idx="453">
                  <c:v>1987.75</c:v>
                </c:pt>
                <c:pt idx="454">
                  <c:v>1987.8333333333333</c:v>
                </c:pt>
                <c:pt idx="455">
                  <c:v>1987.9166666666667</c:v>
                </c:pt>
                <c:pt idx="456">
                  <c:v>1988</c:v>
                </c:pt>
                <c:pt idx="457">
                  <c:v>1988.0833333333333</c:v>
                </c:pt>
                <c:pt idx="458">
                  <c:v>1988.1666666666667</c:v>
                </c:pt>
                <c:pt idx="459">
                  <c:v>1988.25</c:v>
                </c:pt>
                <c:pt idx="460">
                  <c:v>1988.3333333333333</c:v>
                </c:pt>
                <c:pt idx="461">
                  <c:v>1988.4166666666667</c:v>
                </c:pt>
                <c:pt idx="462">
                  <c:v>1988.5</c:v>
                </c:pt>
                <c:pt idx="463">
                  <c:v>1988.5833333333333</c:v>
                </c:pt>
                <c:pt idx="464">
                  <c:v>1988.6666666666667</c:v>
                </c:pt>
                <c:pt idx="465">
                  <c:v>1988.75</c:v>
                </c:pt>
                <c:pt idx="466">
                  <c:v>1988.8333333333333</c:v>
                </c:pt>
                <c:pt idx="467">
                  <c:v>1988.9166666666667</c:v>
                </c:pt>
                <c:pt idx="468">
                  <c:v>1989</c:v>
                </c:pt>
                <c:pt idx="469">
                  <c:v>1989.0833333333333</c:v>
                </c:pt>
                <c:pt idx="470">
                  <c:v>1989.1666666666667</c:v>
                </c:pt>
                <c:pt idx="471">
                  <c:v>1989.25</c:v>
                </c:pt>
                <c:pt idx="472">
                  <c:v>1989.3333333333333</c:v>
                </c:pt>
                <c:pt idx="473">
                  <c:v>1989.4166666666667</c:v>
                </c:pt>
                <c:pt idx="474">
                  <c:v>1989.5</c:v>
                </c:pt>
                <c:pt idx="475">
                  <c:v>1989.5833333333333</c:v>
                </c:pt>
                <c:pt idx="476">
                  <c:v>1989.6666666666667</c:v>
                </c:pt>
                <c:pt idx="477">
                  <c:v>1989.75</c:v>
                </c:pt>
                <c:pt idx="478">
                  <c:v>1989.8333333333333</c:v>
                </c:pt>
                <c:pt idx="479">
                  <c:v>1989.9166666666667</c:v>
                </c:pt>
                <c:pt idx="480">
                  <c:v>1990</c:v>
                </c:pt>
                <c:pt idx="481">
                  <c:v>1990.0833333333333</c:v>
                </c:pt>
                <c:pt idx="482">
                  <c:v>1990.1666666666667</c:v>
                </c:pt>
                <c:pt idx="483">
                  <c:v>1990.25</c:v>
                </c:pt>
                <c:pt idx="484">
                  <c:v>1990.3333333333333</c:v>
                </c:pt>
                <c:pt idx="485">
                  <c:v>1990.4166666666667</c:v>
                </c:pt>
                <c:pt idx="486">
                  <c:v>1990.5</c:v>
                </c:pt>
                <c:pt idx="487">
                  <c:v>1990.5833333333333</c:v>
                </c:pt>
                <c:pt idx="488">
                  <c:v>1990.6666666666667</c:v>
                </c:pt>
                <c:pt idx="489">
                  <c:v>1990.75</c:v>
                </c:pt>
                <c:pt idx="490">
                  <c:v>1990.8333333333333</c:v>
                </c:pt>
                <c:pt idx="491">
                  <c:v>1990.9166666666667</c:v>
                </c:pt>
                <c:pt idx="492">
                  <c:v>1991</c:v>
                </c:pt>
                <c:pt idx="493">
                  <c:v>1991.0833333333333</c:v>
                </c:pt>
                <c:pt idx="494">
                  <c:v>1991.1666666666667</c:v>
                </c:pt>
                <c:pt idx="495">
                  <c:v>1991.25</c:v>
                </c:pt>
                <c:pt idx="496">
                  <c:v>1991.3333333333333</c:v>
                </c:pt>
                <c:pt idx="497">
                  <c:v>1991.4166666666667</c:v>
                </c:pt>
                <c:pt idx="498">
                  <c:v>1991.5</c:v>
                </c:pt>
                <c:pt idx="499">
                  <c:v>1991.5833333333333</c:v>
                </c:pt>
                <c:pt idx="500">
                  <c:v>1991.6666666666667</c:v>
                </c:pt>
                <c:pt idx="501">
                  <c:v>1991.75</c:v>
                </c:pt>
                <c:pt idx="502">
                  <c:v>1991.8333333333333</c:v>
                </c:pt>
                <c:pt idx="503">
                  <c:v>1991.9166666666667</c:v>
                </c:pt>
                <c:pt idx="504">
                  <c:v>1992</c:v>
                </c:pt>
                <c:pt idx="505">
                  <c:v>1992.0833333333333</c:v>
                </c:pt>
                <c:pt idx="506">
                  <c:v>1992.1666666666667</c:v>
                </c:pt>
                <c:pt idx="507">
                  <c:v>1992.25</c:v>
                </c:pt>
                <c:pt idx="508">
                  <c:v>1992.3333333333333</c:v>
                </c:pt>
                <c:pt idx="509">
                  <c:v>1992.4166666666667</c:v>
                </c:pt>
                <c:pt idx="510">
                  <c:v>1992.5</c:v>
                </c:pt>
                <c:pt idx="511">
                  <c:v>1992.5833333333333</c:v>
                </c:pt>
                <c:pt idx="512">
                  <c:v>1992.6666666666667</c:v>
                </c:pt>
                <c:pt idx="513">
                  <c:v>1992.75</c:v>
                </c:pt>
                <c:pt idx="514">
                  <c:v>1992.8333333333333</c:v>
                </c:pt>
                <c:pt idx="515">
                  <c:v>1992.9166666666667</c:v>
                </c:pt>
                <c:pt idx="516">
                  <c:v>1993</c:v>
                </c:pt>
                <c:pt idx="517">
                  <c:v>1993.0833333333333</c:v>
                </c:pt>
                <c:pt idx="518">
                  <c:v>1993.1666666666667</c:v>
                </c:pt>
                <c:pt idx="519">
                  <c:v>1993.25</c:v>
                </c:pt>
                <c:pt idx="520">
                  <c:v>1993.3333333333333</c:v>
                </c:pt>
                <c:pt idx="521">
                  <c:v>1993.4166666666667</c:v>
                </c:pt>
                <c:pt idx="522">
                  <c:v>1993.5</c:v>
                </c:pt>
                <c:pt idx="523">
                  <c:v>1993.5833333333333</c:v>
                </c:pt>
                <c:pt idx="524">
                  <c:v>1993.6666666666667</c:v>
                </c:pt>
                <c:pt idx="525">
                  <c:v>1993.75</c:v>
                </c:pt>
                <c:pt idx="526">
                  <c:v>1993.8333333333333</c:v>
                </c:pt>
                <c:pt idx="527">
                  <c:v>1993.9166666666667</c:v>
                </c:pt>
                <c:pt idx="528">
                  <c:v>1994</c:v>
                </c:pt>
                <c:pt idx="529">
                  <c:v>1994.0833333333333</c:v>
                </c:pt>
                <c:pt idx="530">
                  <c:v>1994.1666666666667</c:v>
                </c:pt>
                <c:pt idx="531">
                  <c:v>1994.25</c:v>
                </c:pt>
                <c:pt idx="532">
                  <c:v>1994.3333333333333</c:v>
                </c:pt>
                <c:pt idx="533">
                  <c:v>1994.4166666666667</c:v>
                </c:pt>
                <c:pt idx="534">
                  <c:v>1994.5</c:v>
                </c:pt>
                <c:pt idx="535">
                  <c:v>1994.5833333333333</c:v>
                </c:pt>
                <c:pt idx="536">
                  <c:v>1994.6666666666667</c:v>
                </c:pt>
                <c:pt idx="537">
                  <c:v>1994.75</c:v>
                </c:pt>
                <c:pt idx="538">
                  <c:v>1994.8333333333333</c:v>
                </c:pt>
                <c:pt idx="539">
                  <c:v>1994.9166666666667</c:v>
                </c:pt>
                <c:pt idx="540">
                  <c:v>1995</c:v>
                </c:pt>
                <c:pt idx="541">
                  <c:v>1995.0833333333333</c:v>
                </c:pt>
                <c:pt idx="542">
                  <c:v>1995.1666666666667</c:v>
                </c:pt>
                <c:pt idx="543">
                  <c:v>1995.25</c:v>
                </c:pt>
                <c:pt idx="544">
                  <c:v>1995.3333333333333</c:v>
                </c:pt>
                <c:pt idx="545">
                  <c:v>1995.4166666666667</c:v>
                </c:pt>
                <c:pt idx="546">
                  <c:v>1995.5</c:v>
                </c:pt>
                <c:pt idx="547">
                  <c:v>1995.5833333333333</c:v>
                </c:pt>
                <c:pt idx="548">
                  <c:v>1995.6666666666667</c:v>
                </c:pt>
                <c:pt idx="549">
                  <c:v>1995.75</c:v>
                </c:pt>
                <c:pt idx="550">
                  <c:v>1995.8333333333333</c:v>
                </c:pt>
                <c:pt idx="551">
                  <c:v>1995.9166666666667</c:v>
                </c:pt>
                <c:pt idx="552">
                  <c:v>1996</c:v>
                </c:pt>
                <c:pt idx="553">
                  <c:v>1996.0833333333333</c:v>
                </c:pt>
                <c:pt idx="554">
                  <c:v>1996.1666666666667</c:v>
                </c:pt>
                <c:pt idx="555">
                  <c:v>1996.25</c:v>
                </c:pt>
                <c:pt idx="556">
                  <c:v>1996.3333333333333</c:v>
                </c:pt>
                <c:pt idx="557">
                  <c:v>1996.4166666666667</c:v>
                </c:pt>
                <c:pt idx="558">
                  <c:v>1996.5</c:v>
                </c:pt>
                <c:pt idx="559">
                  <c:v>1996.5833333333333</c:v>
                </c:pt>
                <c:pt idx="560">
                  <c:v>1996.6666666666667</c:v>
                </c:pt>
                <c:pt idx="561">
                  <c:v>1996.75</c:v>
                </c:pt>
                <c:pt idx="562">
                  <c:v>1996.8333333333333</c:v>
                </c:pt>
                <c:pt idx="563">
                  <c:v>1996.9166666666667</c:v>
                </c:pt>
                <c:pt idx="564">
                  <c:v>1997</c:v>
                </c:pt>
                <c:pt idx="565">
                  <c:v>1997.0833333333333</c:v>
                </c:pt>
                <c:pt idx="566">
                  <c:v>1997.1666666666667</c:v>
                </c:pt>
                <c:pt idx="567">
                  <c:v>1997.25</c:v>
                </c:pt>
                <c:pt idx="568">
                  <c:v>1997.3333333333333</c:v>
                </c:pt>
                <c:pt idx="569">
                  <c:v>1997.4166666666667</c:v>
                </c:pt>
                <c:pt idx="570">
                  <c:v>1997.5</c:v>
                </c:pt>
                <c:pt idx="571">
                  <c:v>1997.5833333333333</c:v>
                </c:pt>
                <c:pt idx="572">
                  <c:v>1997.6666666666667</c:v>
                </c:pt>
                <c:pt idx="573">
                  <c:v>1997.75</c:v>
                </c:pt>
                <c:pt idx="574">
                  <c:v>1997.8333333333333</c:v>
                </c:pt>
                <c:pt idx="575">
                  <c:v>1997.9166666666667</c:v>
                </c:pt>
                <c:pt idx="576">
                  <c:v>1998</c:v>
                </c:pt>
                <c:pt idx="577">
                  <c:v>1998.0833333333333</c:v>
                </c:pt>
                <c:pt idx="578">
                  <c:v>1998.1666666666667</c:v>
                </c:pt>
                <c:pt idx="579">
                  <c:v>1998.25</c:v>
                </c:pt>
                <c:pt idx="580">
                  <c:v>1998.3333333333333</c:v>
                </c:pt>
                <c:pt idx="581">
                  <c:v>1998.4166666666667</c:v>
                </c:pt>
                <c:pt idx="582">
                  <c:v>1998.5</c:v>
                </c:pt>
                <c:pt idx="583">
                  <c:v>1998.5833333333333</c:v>
                </c:pt>
                <c:pt idx="584">
                  <c:v>1998.6666666666667</c:v>
                </c:pt>
                <c:pt idx="585">
                  <c:v>1998.75</c:v>
                </c:pt>
                <c:pt idx="586">
                  <c:v>1998.8333333333333</c:v>
                </c:pt>
                <c:pt idx="587">
                  <c:v>1998.9166666666667</c:v>
                </c:pt>
                <c:pt idx="588">
                  <c:v>1999</c:v>
                </c:pt>
                <c:pt idx="589">
                  <c:v>1999.0833333333333</c:v>
                </c:pt>
                <c:pt idx="590">
                  <c:v>1999.1666666666667</c:v>
                </c:pt>
                <c:pt idx="591">
                  <c:v>1999.25</c:v>
                </c:pt>
                <c:pt idx="592">
                  <c:v>1999.3333333333333</c:v>
                </c:pt>
                <c:pt idx="593">
                  <c:v>1999.4166666666667</c:v>
                </c:pt>
                <c:pt idx="594">
                  <c:v>1999.5</c:v>
                </c:pt>
                <c:pt idx="595">
                  <c:v>1999.5833333333333</c:v>
                </c:pt>
                <c:pt idx="596">
                  <c:v>1999.6666666666667</c:v>
                </c:pt>
                <c:pt idx="597">
                  <c:v>1999.75</c:v>
                </c:pt>
                <c:pt idx="598">
                  <c:v>1999.8333333333333</c:v>
                </c:pt>
                <c:pt idx="599">
                  <c:v>1999.9166666666667</c:v>
                </c:pt>
                <c:pt idx="600">
                  <c:v>2000</c:v>
                </c:pt>
                <c:pt idx="601">
                  <c:v>2000.0833333333333</c:v>
                </c:pt>
                <c:pt idx="602">
                  <c:v>2000.1666666666667</c:v>
                </c:pt>
                <c:pt idx="603">
                  <c:v>2000.25</c:v>
                </c:pt>
                <c:pt idx="604">
                  <c:v>2000.3333333333333</c:v>
                </c:pt>
                <c:pt idx="605">
                  <c:v>2000.4166666666667</c:v>
                </c:pt>
                <c:pt idx="606">
                  <c:v>2000.5</c:v>
                </c:pt>
                <c:pt idx="607">
                  <c:v>2000.5833333333333</c:v>
                </c:pt>
                <c:pt idx="608">
                  <c:v>2000.6666666666667</c:v>
                </c:pt>
                <c:pt idx="609">
                  <c:v>2000.75</c:v>
                </c:pt>
                <c:pt idx="610">
                  <c:v>2000.8333333333333</c:v>
                </c:pt>
                <c:pt idx="611">
                  <c:v>2000.9166666666667</c:v>
                </c:pt>
                <c:pt idx="612">
                  <c:v>2001</c:v>
                </c:pt>
                <c:pt idx="613">
                  <c:v>2001.0833333333333</c:v>
                </c:pt>
                <c:pt idx="614">
                  <c:v>2001.1666666666667</c:v>
                </c:pt>
                <c:pt idx="615">
                  <c:v>2001.25</c:v>
                </c:pt>
                <c:pt idx="616">
                  <c:v>2001.3333333333333</c:v>
                </c:pt>
                <c:pt idx="617">
                  <c:v>2001.4166666666667</c:v>
                </c:pt>
                <c:pt idx="618">
                  <c:v>2001.5</c:v>
                </c:pt>
                <c:pt idx="619">
                  <c:v>2001.5833333333333</c:v>
                </c:pt>
                <c:pt idx="620">
                  <c:v>2001.6666666666667</c:v>
                </c:pt>
                <c:pt idx="621">
                  <c:v>2001.75</c:v>
                </c:pt>
                <c:pt idx="622">
                  <c:v>2001.8333333333333</c:v>
                </c:pt>
                <c:pt idx="623">
                  <c:v>2001.9166666666667</c:v>
                </c:pt>
                <c:pt idx="624">
                  <c:v>2002</c:v>
                </c:pt>
                <c:pt idx="625">
                  <c:v>2002.0833333333333</c:v>
                </c:pt>
                <c:pt idx="626">
                  <c:v>2002.1666666666667</c:v>
                </c:pt>
                <c:pt idx="627">
                  <c:v>2002.25</c:v>
                </c:pt>
                <c:pt idx="628">
                  <c:v>2002.3333333333333</c:v>
                </c:pt>
                <c:pt idx="629">
                  <c:v>2002.4166666666667</c:v>
                </c:pt>
                <c:pt idx="630">
                  <c:v>2002.5</c:v>
                </c:pt>
                <c:pt idx="631">
                  <c:v>2002.5833333333333</c:v>
                </c:pt>
                <c:pt idx="632">
                  <c:v>2002.6666666666667</c:v>
                </c:pt>
                <c:pt idx="633">
                  <c:v>2002.75</c:v>
                </c:pt>
                <c:pt idx="634">
                  <c:v>2002.8333333333333</c:v>
                </c:pt>
                <c:pt idx="635">
                  <c:v>2002.9166666666667</c:v>
                </c:pt>
                <c:pt idx="636">
                  <c:v>2003</c:v>
                </c:pt>
                <c:pt idx="637">
                  <c:v>2003.0833333333333</c:v>
                </c:pt>
                <c:pt idx="638">
                  <c:v>2003.1666666666667</c:v>
                </c:pt>
                <c:pt idx="639">
                  <c:v>2003.25</c:v>
                </c:pt>
                <c:pt idx="640">
                  <c:v>2003.3333333333333</c:v>
                </c:pt>
                <c:pt idx="641">
                  <c:v>2003.4166666666667</c:v>
                </c:pt>
                <c:pt idx="642">
                  <c:v>2003.5</c:v>
                </c:pt>
                <c:pt idx="643">
                  <c:v>2003.5833333333333</c:v>
                </c:pt>
                <c:pt idx="644">
                  <c:v>2003.6666666666667</c:v>
                </c:pt>
                <c:pt idx="645">
                  <c:v>2003.75</c:v>
                </c:pt>
                <c:pt idx="646">
                  <c:v>2003.8333333333333</c:v>
                </c:pt>
                <c:pt idx="647">
                  <c:v>2003.9166666666667</c:v>
                </c:pt>
                <c:pt idx="648">
                  <c:v>2004</c:v>
                </c:pt>
                <c:pt idx="649">
                  <c:v>2004.0833333333333</c:v>
                </c:pt>
                <c:pt idx="650">
                  <c:v>2004.1666666666667</c:v>
                </c:pt>
                <c:pt idx="651">
                  <c:v>2004.25</c:v>
                </c:pt>
                <c:pt idx="652">
                  <c:v>2004.3333333333333</c:v>
                </c:pt>
                <c:pt idx="653">
                  <c:v>2004.4166666666667</c:v>
                </c:pt>
                <c:pt idx="654">
                  <c:v>2004.5</c:v>
                </c:pt>
                <c:pt idx="655">
                  <c:v>2004.5833333333333</c:v>
                </c:pt>
                <c:pt idx="656">
                  <c:v>2004.6666666666667</c:v>
                </c:pt>
                <c:pt idx="657">
                  <c:v>2004.75</c:v>
                </c:pt>
                <c:pt idx="658">
                  <c:v>2004.8333333333333</c:v>
                </c:pt>
                <c:pt idx="659">
                  <c:v>2004.9166666666667</c:v>
                </c:pt>
                <c:pt idx="660">
                  <c:v>2005</c:v>
                </c:pt>
                <c:pt idx="661">
                  <c:v>2005.0833333333333</c:v>
                </c:pt>
                <c:pt idx="662">
                  <c:v>2005.1666666666667</c:v>
                </c:pt>
                <c:pt idx="663">
                  <c:v>2005.25</c:v>
                </c:pt>
                <c:pt idx="664">
                  <c:v>2005.3333333333333</c:v>
                </c:pt>
                <c:pt idx="665">
                  <c:v>2005.4166666666667</c:v>
                </c:pt>
                <c:pt idx="666">
                  <c:v>2005.5</c:v>
                </c:pt>
                <c:pt idx="667">
                  <c:v>2005.5833333333333</c:v>
                </c:pt>
                <c:pt idx="668">
                  <c:v>2005.6666666666667</c:v>
                </c:pt>
                <c:pt idx="669">
                  <c:v>2005.75</c:v>
                </c:pt>
                <c:pt idx="670">
                  <c:v>2005.8333333333333</c:v>
                </c:pt>
                <c:pt idx="671">
                  <c:v>2005.9166666666667</c:v>
                </c:pt>
                <c:pt idx="672">
                  <c:v>2006</c:v>
                </c:pt>
                <c:pt idx="673">
                  <c:v>2006.0833333333333</c:v>
                </c:pt>
                <c:pt idx="674">
                  <c:v>2006.1666666666667</c:v>
                </c:pt>
                <c:pt idx="675">
                  <c:v>2006.25</c:v>
                </c:pt>
                <c:pt idx="676">
                  <c:v>2006.3333333333333</c:v>
                </c:pt>
                <c:pt idx="677">
                  <c:v>2006.4166666666667</c:v>
                </c:pt>
                <c:pt idx="678">
                  <c:v>2006.5</c:v>
                </c:pt>
                <c:pt idx="679">
                  <c:v>2006.5833333333333</c:v>
                </c:pt>
                <c:pt idx="680">
                  <c:v>2006.6666666666667</c:v>
                </c:pt>
                <c:pt idx="681">
                  <c:v>2006.75</c:v>
                </c:pt>
                <c:pt idx="682">
                  <c:v>2006.8333333333333</c:v>
                </c:pt>
                <c:pt idx="683">
                  <c:v>2006.9166666666667</c:v>
                </c:pt>
                <c:pt idx="684">
                  <c:v>2007</c:v>
                </c:pt>
                <c:pt idx="685">
                  <c:v>2007.0833333333333</c:v>
                </c:pt>
                <c:pt idx="686">
                  <c:v>2007.1666666666667</c:v>
                </c:pt>
                <c:pt idx="687">
                  <c:v>2007.25</c:v>
                </c:pt>
                <c:pt idx="688">
                  <c:v>2007.3333333333333</c:v>
                </c:pt>
                <c:pt idx="689">
                  <c:v>2007.4166666666667</c:v>
                </c:pt>
                <c:pt idx="690">
                  <c:v>2007.5</c:v>
                </c:pt>
                <c:pt idx="691">
                  <c:v>2007.5833333333333</c:v>
                </c:pt>
                <c:pt idx="692">
                  <c:v>2007.6666666666667</c:v>
                </c:pt>
                <c:pt idx="693">
                  <c:v>2007.75</c:v>
                </c:pt>
                <c:pt idx="694">
                  <c:v>2007.8333333333333</c:v>
                </c:pt>
                <c:pt idx="695">
                  <c:v>2007.9166666666667</c:v>
                </c:pt>
                <c:pt idx="696">
                  <c:v>2008</c:v>
                </c:pt>
                <c:pt idx="697">
                  <c:v>2008.0833333333333</c:v>
                </c:pt>
                <c:pt idx="698">
                  <c:v>2008.1666666666667</c:v>
                </c:pt>
                <c:pt idx="699">
                  <c:v>2008.25</c:v>
                </c:pt>
                <c:pt idx="700">
                  <c:v>2008.3333333333333</c:v>
                </c:pt>
                <c:pt idx="701">
                  <c:v>2008.4166666666667</c:v>
                </c:pt>
                <c:pt idx="702">
                  <c:v>2008.5</c:v>
                </c:pt>
                <c:pt idx="703">
                  <c:v>2008.5833333333333</c:v>
                </c:pt>
                <c:pt idx="704">
                  <c:v>2008.6666666666667</c:v>
                </c:pt>
                <c:pt idx="705">
                  <c:v>2008.75</c:v>
                </c:pt>
                <c:pt idx="706">
                  <c:v>2008.8333333333333</c:v>
                </c:pt>
                <c:pt idx="707">
                  <c:v>2008.9166666666667</c:v>
                </c:pt>
                <c:pt idx="708">
                  <c:v>2009</c:v>
                </c:pt>
                <c:pt idx="709">
                  <c:v>2009.0833333333333</c:v>
                </c:pt>
                <c:pt idx="710">
                  <c:v>2009.1666666666667</c:v>
                </c:pt>
                <c:pt idx="711">
                  <c:v>2009.25</c:v>
                </c:pt>
                <c:pt idx="712">
                  <c:v>2009.3333333333333</c:v>
                </c:pt>
                <c:pt idx="713">
                  <c:v>2009.4166666666667</c:v>
                </c:pt>
                <c:pt idx="714">
                  <c:v>2009.5</c:v>
                </c:pt>
                <c:pt idx="715">
                  <c:v>2009.5833333333333</c:v>
                </c:pt>
                <c:pt idx="716">
                  <c:v>2009.6666666666667</c:v>
                </c:pt>
                <c:pt idx="717">
                  <c:v>2009.75</c:v>
                </c:pt>
                <c:pt idx="718">
                  <c:v>2009.8333333333333</c:v>
                </c:pt>
                <c:pt idx="719">
                  <c:v>2009.9166666666667</c:v>
                </c:pt>
                <c:pt idx="720">
                  <c:v>2010</c:v>
                </c:pt>
                <c:pt idx="721">
                  <c:v>2010.0833333333333</c:v>
                </c:pt>
                <c:pt idx="722">
                  <c:v>2010.1666666666667</c:v>
                </c:pt>
                <c:pt idx="723">
                  <c:v>2010.25</c:v>
                </c:pt>
                <c:pt idx="724">
                  <c:v>2010.3333333333333</c:v>
                </c:pt>
                <c:pt idx="725">
                  <c:v>2010.4166666666667</c:v>
                </c:pt>
                <c:pt idx="726">
                  <c:v>2010.5</c:v>
                </c:pt>
                <c:pt idx="727">
                  <c:v>2010.5833333333333</c:v>
                </c:pt>
                <c:pt idx="728">
                  <c:v>2010.6666666666667</c:v>
                </c:pt>
                <c:pt idx="729">
                  <c:v>2010.75</c:v>
                </c:pt>
                <c:pt idx="730">
                  <c:v>2010.8333333333333</c:v>
                </c:pt>
                <c:pt idx="731">
                  <c:v>2010.9166666666667</c:v>
                </c:pt>
                <c:pt idx="732">
                  <c:v>2011</c:v>
                </c:pt>
                <c:pt idx="733">
                  <c:v>2011.0833333333333</c:v>
                </c:pt>
                <c:pt idx="734">
                  <c:v>2011.1666666666667</c:v>
                </c:pt>
                <c:pt idx="735">
                  <c:v>2011.25</c:v>
                </c:pt>
                <c:pt idx="736">
                  <c:v>2011.3333333333333</c:v>
                </c:pt>
                <c:pt idx="737">
                  <c:v>2011.4166666666667</c:v>
                </c:pt>
                <c:pt idx="738">
                  <c:v>2011.5</c:v>
                </c:pt>
                <c:pt idx="739">
                  <c:v>2011.5833333333333</c:v>
                </c:pt>
                <c:pt idx="740">
                  <c:v>2011.6666666666667</c:v>
                </c:pt>
                <c:pt idx="741">
                  <c:v>2011.75</c:v>
                </c:pt>
                <c:pt idx="742">
                  <c:v>2011.8333333333333</c:v>
                </c:pt>
                <c:pt idx="743">
                  <c:v>2011.9166666666667</c:v>
                </c:pt>
                <c:pt idx="744">
                  <c:v>2012</c:v>
                </c:pt>
                <c:pt idx="745">
                  <c:v>2012.0833333333333</c:v>
                </c:pt>
                <c:pt idx="746">
                  <c:v>2012.1666666666667</c:v>
                </c:pt>
                <c:pt idx="747">
                  <c:v>2012.25</c:v>
                </c:pt>
                <c:pt idx="748">
                  <c:v>2012.3333333333333</c:v>
                </c:pt>
                <c:pt idx="749">
                  <c:v>2012.4166666666667</c:v>
                </c:pt>
                <c:pt idx="750">
                  <c:v>2012.5</c:v>
                </c:pt>
                <c:pt idx="751">
                  <c:v>2012.5833333333333</c:v>
                </c:pt>
                <c:pt idx="752">
                  <c:v>2012.6666666666667</c:v>
                </c:pt>
                <c:pt idx="753">
                  <c:v>2012.75</c:v>
                </c:pt>
                <c:pt idx="754">
                  <c:v>2012.8333333333333</c:v>
                </c:pt>
                <c:pt idx="755">
                  <c:v>2012.9166666666667</c:v>
                </c:pt>
                <c:pt idx="756">
                  <c:v>2013</c:v>
                </c:pt>
                <c:pt idx="757">
                  <c:v>2013.0833333333333</c:v>
                </c:pt>
                <c:pt idx="758">
                  <c:v>2013.1666666666667</c:v>
                </c:pt>
                <c:pt idx="759">
                  <c:v>2013.25</c:v>
                </c:pt>
                <c:pt idx="760">
                  <c:v>2013.3333333333333</c:v>
                </c:pt>
                <c:pt idx="761">
                  <c:v>2013.4166666666667</c:v>
                </c:pt>
                <c:pt idx="762">
                  <c:v>2013.5</c:v>
                </c:pt>
                <c:pt idx="763">
                  <c:v>2013.5833333333333</c:v>
                </c:pt>
                <c:pt idx="764">
                  <c:v>2013.6666666666667</c:v>
                </c:pt>
                <c:pt idx="765">
                  <c:v>2013.75</c:v>
                </c:pt>
                <c:pt idx="766">
                  <c:v>2013.8333333333333</c:v>
                </c:pt>
                <c:pt idx="767">
                  <c:v>2013.9166666666667</c:v>
                </c:pt>
                <c:pt idx="768">
                  <c:v>2014</c:v>
                </c:pt>
                <c:pt idx="769">
                  <c:v>2014.0833333333333</c:v>
                </c:pt>
                <c:pt idx="770">
                  <c:v>2014.1666666666667</c:v>
                </c:pt>
                <c:pt idx="771">
                  <c:v>2014.25</c:v>
                </c:pt>
                <c:pt idx="772">
                  <c:v>2014.3333333333333</c:v>
                </c:pt>
                <c:pt idx="773">
                  <c:v>2014.4166666666667</c:v>
                </c:pt>
                <c:pt idx="774">
                  <c:v>2014.5</c:v>
                </c:pt>
                <c:pt idx="775">
                  <c:v>2014.5833333333333</c:v>
                </c:pt>
                <c:pt idx="776">
                  <c:v>2014.6666666666667</c:v>
                </c:pt>
                <c:pt idx="777">
                  <c:v>2014.75</c:v>
                </c:pt>
                <c:pt idx="778">
                  <c:v>2014.8333333333333</c:v>
                </c:pt>
                <c:pt idx="779">
                  <c:v>2014.9166666666667</c:v>
                </c:pt>
                <c:pt idx="780">
                  <c:v>2015</c:v>
                </c:pt>
                <c:pt idx="781">
                  <c:v>2015.0833333333333</c:v>
                </c:pt>
                <c:pt idx="782">
                  <c:v>2015.1666666666667</c:v>
                </c:pt>
                <c:pt idx="783">
                  <c:v>2015.25</c:v>
                </c:pt>
                <c:pt idx="784">
                  <c:v>2015.3333333333333</c:v>
                </c:pt>
                <c:pt idx="785">
                  <c:v>2015.4166666666667</c:v>
                </c:pt>
                <c:pt idx="786">
                  <c:v>2015.5</c:v>
                </c:pt>
                <c:pt idx="787">
                  <c:v>2015.5833333333333</c:v>
                </c:pt>
                <c:pt idx="788">
                  <c:v>2015.6666666666667</c:v>
                </c:pt>
                <c:pt idx="789">
                  <c:v>2015.75</c:v>
                </c:pt>
                <c:pt idx="790">
                  <c:v>2015.8333333333333</c:v>
                </c:pt>
                <c:pt idx="791">
                  <c:v>2015.9166666666667</c:v>
                </c:pt>
                <c:pt idx="792">
                  <c:v>2016</c:v>
                </c:pt>
                <c:pt idx="793">
                  <c:v>2016.0833333333333</c:v>
                </c:pt>
                <c:pt idx="794">
                  <c:v>2016.1666666666667</c:v>
                </c:pt>
                <c:pt idx="795">
                  <c:v>2016.25</c:v>
                </c:pt>
                <c:pt idx="796">
                  <c:v>2016.3333333333333</c:v>
                </c:pt>
                <c:pt idx="797">
                  <c:v>2016.4166666666667</c:v>
                </c:pt>
                <c:pt idx="798">
                  <c:v>2016.5</c:v>
                </c:pt>
                <c:pt idx="799">
                  <c:v>2016.5833333333333</c:v>
                </c:pt>
                <c:pt idx="800">
                  <c:v>2016.6666666666667</c:v>
                </c:pt>
                <c:pt idx="801">
                  <c:v>2016.75</c:v>
                </c:pt>
                <c:pt idx="802">
                  <c:v>2016.8333333333333</c:v>
                </c:pt>
                <c:pt idx="803">
                  <c:v>2016.9166666666667</c:v>
                </c:pt>
                <c:pt idx="804">
                  <c:v>2017</c:v>
                </c:pt>
                <c:pt idx="805">
                  <c:v>2017.0833333333333</c:v>
                </c:pt>
                <c:pt idx="806">
                  <c:v>2017.1666666666667</c:v>
                </c:pt>
                <c:pt idx="807">
                  <c:v>2017.25</c:v>
                </c:pt>
                <c:pt idx="808">
                  <c:v>2017.3333333333333</c:v>
                </c:pt>
                <c:pt idx="809">
                  <c:v>2017.4166666666667</c:v>
                </c:pt>
                <c:pt idx="810">
                  <c:v>2017.5</c:v>
                </c:pt>
                <c:pt idx="811">
                  <c:v>2017.5833333333333</c:v>
                </c:pt>
              </c:numCache>
            </c:numRef>
          </c:xVal>
          <c:yVal>
            <c:numRef>
              <c:f>'Climate Data'!$F$6:$F$817</c:f>
              <c:numCache>
                <c:formatCode>General</c:formatCode>
                <c:ptCount val="812"/>
                <c:pt idx="0">
                  <c:v>253.80000000000007</c:v>
                </c:pt>
                <c:pt idx="1">
                  <c:v>214.4</c:v>
                </c:pt>
                <c:pt idx="2">
                  <c:v>176.59999999999994</c:v>
                </c:pt>
                <c:pt idx="3">
                  <c:v>104.19999999999997</c:v>
                </c:pt>
                <c:pt idx="4">
                  <c:v>62.799999999999969</c:v>
                </c:pt>
                <c:pt idx="5">
                  <c:v>41.599999999999987</c:v>
                </c:pt>
                <c:pt idx="6">
                  <c:v>45.600000000000009</c:v>
                </c:pt>
                <c:pt idx="7">
                  <c:v>64.800000000000011</c:v>
                </c:pt>
                <c:pt idx="8">
                  <c:v>91.600000000000009</c:v>
                </c:pt>
                <c:pt idx="9">
                  <c:v>140.00000000000006</c:v>
                </c:pt>
                <c:pt idx="10">
                  <c:v>189.99999999999994</c:v>
                </c:pt>
                <c:pt idx="11">
                  <c:v>233.00000000000006</c:v>
                </c:pt>
                <c:pt idx="12">
                  <c:v>253.80000000000007</c:v>
                </c:pt>
                <c:pt idx="13">
                  <c:v>214.4</c:v>
                </c:pt>
                <c:pt idx="14">
                  <c:v>176.59999999999994</c:v>
                </c:pt>
                <c:pt idx="15">
                  <c:v>104.19999999999997</c:v>
                </c:pt>
                <c:pt idx="16">
                  <c:v>62.799999999999969</c:v>
                </c:pt>
                <c:pt idx="17">
                  <c:v>41.599999999999987</c:v>
                </c:pt>
                <c:pt idx="18">
                  <c:v>45.600000000000009</c:v>
                </c:pt>
                <c:pt idx="19">
                  <c:v>64.800000000000011</c:v>
                </c:pt>
                <c:pt idx="20">
                  <c:v>91.600000000000009</c:v>
                </c:pt>
                <c:pt idx="21">
                  <c:v>140.00000000000006</c:v>
                </c:pt>
                <c:pt idx="22">
                  <c:v>189.99999999999994</c:v>
                </c:pt>
                <c:pt idx="23">
                  <c:v>233.00000000000006</c:v>
                </c:pt>
                <c:pt idx="24">
                  <c:v>253.80000000000007</c:v>
                </c:pt>
                <c:pt idx="25">
                  <c:v>220.8</c:v>
                </c:pt>
                <c:pt idx="26">
                  <c:v>176.59999999999994</c:v>
                </c:pt>
                <c:pt idx="27">
                  <c:v>104.19999999999997</c:v>
                </c:pt>
                <c:pt idx="28">
                  <c:v>62.799999999999969</c:v>
                </c:pt>
                <c:pt idx="29">
                  <c:v>41.599999999999987</c:v>
                </c:pt>
                <c:pt idx="30">
                  <c:v>45.600000000000009</c:v>
                </c:pt>
                <c:pt idx="31">
                  <c:v>64.800000000000011</c:v>
                </c:pt>
                <c:pt idx="32">
                  <c:v>91.600000000000009</c:v>
                </c:pt>
                <c:pt idx="33">
                  <c:v>140.00000000000006</c:v>
                </c:pt>
                <c:pt idx="34">
                  <c:v>189.99999999999994</c:v>
                </c:pt>
                <c:pt idx="35">
                  <c:v>233.00000000000006</c:v>
                </c:pt>
                <c:pt idx="36">
                  <c:v>253.80000000000007</c:v>
                </c:pt>
                <c:pt idx="37">
                  <c:v>214.4</c:v>
                </c:pt>
                <c:pt idx="38">
                  <c:v>176.59999999999994</c:v>
                </c:pt>
                <c:pt idx="39">
                  <c:v>104.19999999999997</c:v>
                </c:pt>
                <c:pt idx="40">
                  <c:v>62.799999999999969</c:v>
                </c:pt>
                <c:pt idx="41">
                  <c:v>41.599999999999987</c:v>
                </c:pt>
                <c:pt idx="42">
                  <c:v>45.600000000000009</c:v>
                </c:pt>
                <c:pt idx="43">
                  <c:v>64.800000000000011</c:v>
                </c:pt>
                <c:pt idx="44">
                  <c:v>91.600000000000009</c:v>
                </c:pt>
                <c:pt idx="45">
                  <c:v>140.00000000000006</c:v>
                </c:pt>
                <c:pt idx="46">
                  <c:v>189.99999999999994</c:v>
                </c:pt>
                <c:pt idx="47">
                  <c:v>233.00000000000006</c:v>
                </c:pt>
                <c:pt idx="48">
                  <c:v>253.80000000000007</c:v>
                </c:pt>
                <c:pt idx="49">
                  <c:v>214.4</c:v>
                </c:pt>
                <c:pt idx="50">
                  <c:v>176.59999999999994</c:v>
                </c:pt>
                <c:pt idx="51">
                  <c:v>104.19999999999997</c:v>
                </c:pt>
                <c:pt idx="52">
                  <c:v>62.799999999999969</c:v>
                </c:pt>
                <c:pt idx="53">
                  <c:v>41.599999999999987</c:v>
                </c:pt>
                <c:pt idx="54">
                  <c:v>45.600000000000009</c:v>
                </c:pt>
                <c:pt idx="55">
                  <c:v>64.800000000000011</c:v>
                </c:pt>
                <c:pt idx="56">
                  <c:v>91.600000000000009</c:v>
                </c:pt>
                <c:pt idx="57">
                  <c:v>140.00000000000006</c:v>
                </c:pt>
                <c:pt idx="58">
                  <c:v>189.99999999999994</c:v>
                </c:pt>
                <c:pt idx="59">
                  <c:v>233.00000000000006</c:v>
                </c:pt>
                <c:pt idx="60">
                  <c:v>253.80000000000007</c:v>
                </c:pt>
                <c:pt idx="61">
                  <c:v>214.4</c:v>
                </c:pt>
                <c:pt idx="62">
                  <c:v>176.59999999999994</c:v>
                </c:pt>
                <c:pt idx="63">
                  <c:v>104.19999999999997</c:v>
                </c:pt>
                <c:pt idx="64">
                  <c:v>62.799999999999969</c:v>
                </c:pt>
                <c:pt idx="65">
                  <c:v>41.599999999999987</c:v>
                </c:pt>
                <c:pt idx="66">
                  <c:v>45.600000000000009</c:v>
                </c:pt>
                <c:pt idx="67">
                  <c:v>64.800000000000011</c:v>
                </c:pt>
                <c:pt idx="68">
                  <c:v>91.600000000000009</c:v>
                </c:pt>
                <c:pt idx="69">
                  <c:v>140.00000000000006</c:v>
                </c:pt>
                <c:pt idx="70">
                  <c:v>189.99999999999994</c:v>
                </c:pt>
                <c:pt idx="71">
                  <c:v>233.00000000000006</c:v>
                </c:pt>
                <c:pt idx="72">
                  <c:v>253.80000000000007</c:v>
                </c:pt>
                <c:pt idx="73">
                  <c:v>220.8</c:v>
                </c:pt>
                <c:pt idx="74">
                  <c:v>176.59999999999994</c:v>
                </c:pt>
                <c:pt idx="75">
                  <c:v>104.19999999999997</c:v>
                </c:pt>
                <c:pt idx="76">
                  <c:v>62.799999999999969</c:v>
                </c:pt>
                <c:pt idx="77">
                  <c:v>41.599999999999987</c:v>
                </c:pt>
                <c:pt idx="78">
                  <c:v>45.600000000000009</c:v>
                </c:pt>
                <c:pt idx="79">
                  <c:v>64.800000000000011</c:v>
                </c:pt>
                <c:pt idx="80">
                  <c:v>91.600000000000009</c:v>
                </c:pt>
                <c:pt idx="81">
                  <c:v>140.00000000000006</c:v>
                </c:pt>
                <c:pt idx="82">
                  <c:v>189.99999999999994</c:v>
                </c:pt>
                <c:pt idx="83">
                  <c:v>233.00000000000006</c:v>
                </c:pt>
                <c:pt idx="84">
                  <c:v>253.80000000000007</c:v>
                </c:pt>
                <c:pt idx="85">
                  <c:v>214.4</c:v>
                </c:pt>
                <c:pt idx="86">
                  <c:v>176.59999999999994</c:v>
                </c:pt>
                <c:pt idx="87">
                  <c:v>104.19999999999997</c:v>
                </c:pt>
                <c:pt idx="88">
                  <c:v>62.799999999999969</c:v>
                </c:pt>
                <c:pt idx="89">
                  <c:v>41.599999999999987</c:v>
                </c:pt>
                <c:pt idx="90">
                  <c:v>45.600000000000009</c:v>
                </c:pt>
                <c:pt idx="91">
                  <c:v>64.800000000000011</c:v>
                </c:pt>
                <c:pt idx="92">
                  <c:v>91.600000000000009</c:v>
                </c:pt>
                <c:pt idx="93">
                  <c:v>140.00000000000006</c:v>
                </c:pt>
                <c:pt idx="94">
                  <c:v>189.99999999999994</c:v>
                </c:pt>
                <c:pt idx="95">
                  <c:v>233.00000000000006</c:v>
                </c:pt>
                <c:pt idx="96">
                  <c:v>253.80000000000007</c:v>
                </c:pt>
                <c:pt idx="97">
                  <c:v>214.4</c:v>
                </c:pt>
                <c:pt idx="98">
                  <c:v>176.59999999999994</c:v>
                </c:pt>
                <c:pt idx="99">
                  <c:v>104.19999999999997</c:v>
                </c:pt>
                <c:pt idx="100">
                  <c:v>62.799999999999969</c:v>
                </c:pt>
                <c:pt idx="101">
                  <c:v>41.599999999999987</c:v>
                </c:pt>
                <c:pt idx="102">
                  <c:v>45.600000000000009</c:v>
                </c:pt>
                <c:pt idx="103">
                  <c:v>64.800000000000011</c:v>
                </c:pt>
                <c:pt idx="104">
                  <c:v>91.600000000000009</c:v>
                </c:pt>
                <c:pt idx="105">
                  <c:v>140.00000000000006</c:v>
                </c:pt>
                <c:pt idx="106">
                  <c:v>189.99999999999994</c:v>
                </c:pt>
                <c:pt idx="107">
                  <c:v>233.00000000000006</c:v>
                </c:pt>
                <c:pt idx="108">
                  <c:v>253.80000000000007</c:v>
                </c:pt>
                <c:pt idx="109">
                  <c:v>214.4</c:v>
                </c:pt>
                <c:pt idx="110">
                  <c:v>176.59999999999994</c:v>
                </c:pt>
                <c:pt idx="111">
                  <c:v>104.19999999999997</c:v>
                </c:pt>
                <c:pt idx="112">
                  <c:v>62.799999999999969</c:v>
                </c:pt>
                <c:pt idx="113">
                  <c:v>41.599999999999987</c:v>
                </c:pt>
                <c:pt idx="114">
                  <c:v>45.600000000000009</c:v>
                </c:pt>
                <c:pt idx="115">
                  <c:v>64.800000000000011</c:v>
                </c:pt>
                <c:pt idx="116">
                  <c:v>91.600000000000009</c:v>
                </c:pt>
                <c:pt idx="117">
                  <c:v>140.00000000000006</c:v>
                </c:pt>
                <c:pt idx="118">
                  <c:v>189.99999999999994</c:v>
                </c:pt>
                <c:pt idx="119">
                  <c:v>233.00000000000006</c:v>
                </c:pt>
                <c:pt idx="120">
                  <c:v>253.80000000000007</c:v>
                </c:pt>
                <c:pt idx="121">
                  <c:v>220.8</c:v>
                </c:pt>
                <c:pt idx="122">
                  <c:v>176.59999999999994</c:v>
                </c:pt>
                <c:pt idx="123">
                  <c:v>104.19999999999997</c:v>
                </c:pt>
                <c:pt idx="124">
                  <c:v>62.799999999999969</c:v>
                </c:pt>
                <c:pt idx="125">
                  <c:v>41.599999999999987</c:v>
                </c:pt>
                <c:pt idx="126">
                  <c:v>45.600000000000009</c:v>
                </c:pt>
                <c:pt idx="127">
                  <c:v>64.800000000000011</c:v>
                </c:pt>
                <c:pt idx="128">
                  <c:v>91.600000000000009</c:v>
                </c:pt>
                <c:pt idx="129">
                  <c:v>140.00000000000006</c:v>
                </c:pt>
                <c:pt idx="130">
                  <c:v>189.99999999999994</c:v>
                </c:pt>
                <c:pt idx="131">
                  <c:v>233.00000000000006</c:v>
                </c:pt>
                <c:pt idx="132">
                  <c:v>253.80000000000007</c:v>
                </c:pt>
                <c:pt idx="133">
                  <c:v>214.4</c:v>
                </c:pt>
                <c:pt idx="134">
                  <c:v>176.59999999999994</c:v>
                </c:pt>
                <c:pt idx="135">
                  <c:v>104.19999999999997</c:v>
                </c:pt>
                <c:pt idx="136">
                  <c:v>62.799999999999969</c:v>
                </c:pt>
                <c:pt idx="137">
                  <c:v>41.599999999999987</c:v>
                </c:pt>
                <c:pt idx="138">
                  <c:v>45.600000000000009</c:v>
                </c:pt>
                <c:pt idx="139">
                  <c:v>64.800000000000011</c:v>
                </c:pt>
                <c:pt idx="140">
                  <c:v>91.600000000000009</c:v>
                </c:pt>
                <c:pt idx="141">
                  <c:v>140.00000000000006</c:v>
                </c:pt>
                <c:pt idx="142">
                  <c:v>189.99999999999994</c:v>
                </c:pt>
                <c:pt idx="143">
                  <c:v>233.00000000000006</c:v>
                </c:pt>
                <c:pt idx="144">
                  <c:v>253.80000000000007</c:v>
                </c:pt>
                <c:pt idx="145">
                  <c:v>214.4</c:v>
                </c:pt>
                <c:pt idx="146">
                  <c:v>176.59999999999994</c:v>
                </c:pt>
                <c:pt idx="147">
                  <c:v>104.19999999999997</c:v>
                </c:pt>
                <c:pt idx="148">
                  <c:v>62.799999999999969</c:v>
                </c:pt>
                <c:pt idx="149">
                  <c:v>41.599999999999987</c:v>
                </c:pt>
                <c:pt idx="150">
                  <c:v>45.600000000000009</c:v>
                </c:pt>
                <c:pt idx="151">
                  <c:v>64.800000000000011</c:v>
                </c:pt>
                <c:pt idx="152">
                  <c:v>91.600000000000009</c:v>
                </c:pt>
                <c:pt idx="153">
                  <c:v>140.00000000000006</c:v>
                </c:pt>
                <c:pt idx="154">
                  <c:v>189.99999999999994</c:v>
                </c:pt>
                <c:pt idx="155">
                  <c:v>233.00000000000006</c:v>
                </c:pt>
                <c:pt idx="156">
                  <c:v>253.80000000000007</c:v>
                </c:pt>
                <c:pt idx="157">
                  <c:v>214.4</c:v>
                </c:pt>
                <c:pt idx="158">
                  <c:v>176.59999999999994</c:v>
                </c:pt>
                <c:pt idx="159">
                  <c:v>104.19999999999997</c:v>
                </c:pt>
                <c:pt idx="160">
                  <c:v>62.799999999999969</c:v>
                </c:pt>
                <c:pt idx="161">
                  <c:v>41.599999999999987</c:v>
                </c:pt>
                <c:pt idx="162">
                  <c:v>45.600000000000009</c:v>
                </c:pt>
                <c:pt idx="163">
                  <c:v>64.800000000000011</c:v>
                </c:pt>
                <c:pt idx="164">
                  <c:v>91.600000000000009</c:v>
                </c:pt>
                <c:pt idx="165">
                  <c:v>140.00000000000006</c:v>
                </c:pt>
                <c:pt idx="166">
                  <c:v>189.99999999999994</c:v>
                </c:pt>
                <c:pt idx="167">
                  <c:v>233.00000000000006</c:v>
                </c:pt>
                <c:pt idx="168">
                  <c:v>253.80000000000007</c:v>
                </c:pt>
                <c:pt idx="169">
                  <c:v>220.8</c:v>
                </c:pt>
                <c:pt idx="170">
                  <c:v>176.59999999999994</c:v>
                </c:pt>
                <c:pt idx="171">
                  <c:v>104.19999999999997</c:v>
                </c:pt>
                <c:pt idx="172">
                  <c:v>62.799999999999969</c:v>
                </c:pt>
                <c:pt idx="173">
                  <c:v>41.599999999999987</c:v>
                </c:pt>
                <c:pt idx="174">
                  <c:v>45.600000000000009</c:v>
                </c:pt>
                <c:pt idx="175">
                  <c:v>64.800000000000011</c:v>
                </c:pt>
                <c:pt idx="176">
                  <c:v>91.600000000000009</c:v>
                </c:pt>
                <c:pt idx="177">
                  <c:v>140.00000000000006</c:v>
                </c:pt>
                <c:pt idx="178">
                  <c:v>189.99999999999994</c:v>
                </c:pt>
                <c:pt idx="179">
                  <c:v>233.00000000000006</c:v>
                </c:pt>
                <c:pt idx="180">
                  <c:v>253.80000000000007</c:v>
                </c:pt>
                <c:pt idx="181">
                  <c:v>214.4</c:v>
                </c:pt>
                <c:pt idx="182">
                  <c:v>176.59999999999994</c:v>
                </c:pt>
                <c:pt idx="183">
                  <c:v>104.19999999999997</c:v>
                </c:pt>
                <c:pt idx="184">
                  <c:v>62.799999999999969</c:v>
                </c:pt>
                <c:pt idx="185">
                  <c:v>41.599999999999987</c:v>
                </c:pt>
                <c:pt idx="186">
                  <c:v>45.600000000000009</c:v>
                </c:pt>
                <c:pt idx="187">
                  <c:v>64.800000000000011</c:v>
                </c:pt>
                <c:pt idx="188">
                  <c:v>91.600000000000009</c:v>
                </c:pt>
                <c:pt idx="189">
                  <c:v>140.00000000000006</c:v>
                </c:pt>
                <c:pt idx="190">
                  <c:v>189.99999999999994</c:v>
                </c:pt>
                <c:pt idx="191">
                  <c:v>233.00000000000006</c:v>
                </c:pt>
                <c:pt idx="192">
                  <c:v>253.80000000000007</c:v>
                </c:pt>
                <c:pt idx="193">
                  <c:v>214.4</c:v>
                </c:pt>
                <c:pt idx="194">
                  <c:v>176.59999999999994</c:v>
                </c:pt>
                <c:pt idx="195">
                  <c:v>104.19999999999997</c:v>
                </c:pt>
                <c:pt idx="196">
                  <c:v>62.799999999999969</c:v>
                </c:pt>
                <c:pt idx="197">
                  <c:v>41.599999999999987</c:v>
                </c:pt>
                <c:pt idx="198">
                  <c:v>45.600000000000009</c:v>
                </c:pt>
                <c:pt idx="199">
                  <c:v>64.800000000000011</c:v>
                </c:pt>
                <c:pt idx="200">
                  <c:v>91.600000000000009</c:v>
                </c:pt>
                <c:pt idx="201">
                  <c:v>140.00000000000006</c:v>
                </c:pt>
                <c:pt idx="202">
                  <c:v>189.99999999999994</c:v>
                </c:pt>
                <c:pt idx="203">
                  <c:v>233.00000000000006</c:v>
                </c:pt>
                <c:pt idx="204">
                  <c:v>253.80000000000007</c:v>
                </c:pt>
                <c:pt idx="205">
                  <c:v>214.4</c:v>
                </c:pt>
                <c:pt idx="206">
                  <c:v>176.59999999999994</c:v>
                </c:pt>
                <c:pt idx="207">
                  <c:v>104.19999999999997</c:v>
                </c:pt>
                <c:pt idx="208">
                  <c:v>62.799999999999969</c:v>
                </c:pt>
                <c:pt idx="209">
                  <c:v>41.599999999999987</c:v>
                </c:pt>
                <c:pt idx="210">
                  <c:v>45.600000000000009</c:v>
                </c:pt>
                <c:pt idx="211">
                  <c:v>64.800000000000011</c:v>
                </c:pt>
                <c:pt idx="212">
                  <c:v>91.600000000000009</c:v>
                </c:pt>
                <c:pt idx="213">
                  <c:v>140.00000000000006</c:v>
                </c:pt>
                <c:pt idx="214">
                  <c:v>189.99999999999994</c:v>
                </c:pt>
                <c:pt idx="215">
                  <c:v>233.00000000000006</c:v>
                </c:pt>
                <c:pt idx="216">
                  <c:v>253.80000000000007</c:v>
                </c:pt>
                <c:pt idx="217">
                  <c:v>220.8</c:v>
                </c:pt>
                <c:pt idx="218">
                  <c:v>176.59999999999994</c:v>
                </c:pt>
                <c:pt idx="219">
                  <c:v>104.19999999999997</c:v>
                </c:pt>
                <c:pt idx="220">
                  <c:v>62.799999999999969</c:v>
                </c:pt>
                <c:pt idx="221">
                  <c:v>41.599999999999987</c:v>
                </c:pt>
                <c:pt idx="222">
                  <c:v>45.600000000000009</c:v>
                </c:pt>
                <c:pt idx="223">
                  <c:v>64.800000000000011</c:v>
                </c:pt>
                <c:pt idx="224">
                  <c:v>91.600000000000009</c:v>
                </c:pt>
                <c:pt idx="225">
                  <c:v>140.00000000000006</c:v>
                </c:pt>
                <c:pt idx="226">
                  <c:v>189.99999999999994</c:v>
                </c:pt>
                <c:pt idx="227">
                  <c:v>233.00000000000006</c:v>
                </c:pt>
                <c:pt idx="228">
                  <c:v>253.80000000000007</c:v>
                </c:pt>
                <c:pt idx="229">
                  <c:v>214.4</c:v>
                </c:pt>
                <c:pt idx="230">
                  <c:v>176.59999999999994</c:v>
                </c:pt>
                <c:pt idx="231">
                  <c:v>104.19999999999997</c:v>
                </c:pt>
                <c:pt idx="232">
                  <c:v>62.799999999999969</c:v>
                </c:pt>
                <c:pt idx="233">
                  <c:v>41.599999999999987</c:v>
                </c:pt>
                <c:pt idx="234">
                  <c:v>45.600000000000009</c:v>
                </c:pt>
                <c:pt idx="235">
                  <c:v>64.800000000000011</c:v>
                </c:pt>
                <c:pt idx="236">
                  <c:v>91.600000000000009</c:v>
                </c:pt>
                <c:pt idx="237">
                  <c:v>140.00000000000006</c:v>
                </c:pt>
                <c:pt idx="238">
                  <c:v>189.99999999999994</c:v>
                </c:pt>
                <c:pt idx="239">
                  <c:v>229.80000000000007</c:v>
                </c:pt>
                <c:pt idx="240">
                  <c:v>233.60000000000005</c:v>
                </c:pt>
                <c:pt idx="241">
                  <c:v>244.6</c:v>
                </c:pt>
                <c:pt idx="242">
                  <c:v>169.39999999999998</c:v>
                </c:pt>
                <c:pt idx="243">
                  <c:v>112.80000000000001</c:v>
                </c:pt>
                <c:pt idx="244">
                  <c:v>64.600000000000009</c:v>
                </c:pt>
                <c:pt idx="245">
                  <c:v>55.599999999999994</c:v>
                </c:pt>
                <c:pt idx="246">
                  <c:v>59</c:v>
                </c:pt>
                <c:pt idx="247">
                  <c:v>59.199999999999989</c:v>
                </c:pt>
                <c:pt idx="248">
                  <c:v>89.999999999999972</c:v>
                </c:pt>
                <c:pt idx="249">
                  <c:v>157.80000000000001</c:v>
                </c:pt>
                <c:pt idx="250">
                  <c:v>208.1</c:v>
                </c:pt>
                <c:pt idx="251">
                  <c:v>244.8</c:v>
                </c:pt>
                <c:pt idx="252">
                  <c:v>270.89999999999998</c:v>
                </c:pt>
                <c:pt idx="253">
                  <c:v>236.69999999999996</c:v>
                </c:pt>
                <c:pt idx="254">
                  <c:v>202.19999999999996</c:v>
                </c:pt>
                <c:pt idx="255">
                  <c:v>113.39999999999996</c:v>
                </c:pt>
                <c:pt idx="256">
                  <c:v>60.8</c:v>
                </c:pt>
                <c:pt idx="257">
                  <c:v>37.099999999999994</c:v>
                </c:pt>
                <c:pt idx="258">
                  <c:v>38.499999999999993</c:v>
                </c:pt>
                <c:pt idx="259">
                  <c:v>56.399999999999991</c:v>
                </c:pt>
                <c:pt idx="260">
                  <c:v>88.399999999999991</c:v>
                </c:pt>
                <c:pt idx="261">
                  <c:v>151.29999999999995</c:v>
                </c:pt>
                <c:pt idx="262">
                  <c:v>153.99999999999994</c:v>
                </c:pt>
                <c:pt idx="263">
                  <c:v>229.39999999999998</c:v>
                </c:pt>
                <c:pt idx="264">
                  <c:v>223.00000000000003</c:v>
                </c:pt>
                <c:pt idx="265">
                  <c:v>214.29999999999995</c:v>
                </c:pt>
                <c:pt idx="266">
                  <c:v>195.49999999999997</c:v>
                </c:pt>
                <c:pt idx="267">
                  <c:v>123.59999999999997</c:v>
                </c:pt>
                <c:pt idx="268">
                  <c:v>76.2</c:v>
                </c:pt>
                <c:pt idx="269">
                  <c:v>62.4</c:v>
                </c:pt>
                <c:pt idx="270">
                  <c:v>57.8</c:v>
                </c:pt>
                <c:pt idx="271">
                  <c:v>65.600000000000009</c:v>
                </c:pt>
                <c:pt idx="272">
                  <c:v>118.60000000000002</c:v>
                </c:pt>
                <c:pt idx="273">
                  <c:v>160.80000000000004</c:v>
                </c:pt>
                <c:pt idx="274">
                  <c:v>204.39999999999998</c:v>
                </c:pt>
                <c:pt idx="275">
                  <c:v>256.7999999999999</c:v>
                </c:pt>
                <c:pt idx="276">
                  <c:v>269.2</c:v>
                </c:pt>
                <c:pt idx="277">
                  <c:v>185.59999999999997</c:v>
                </c:pt>
                <c:pt idx="278">
                  <c:v>162.6</c:v>
                </c:pt>
                <c:pt idx="279">
                  <c:v>113.79999999999998</c:v>
                </c:pt>
                <c:pt idx="280">
                  <c:v>74.400000000000006</c:v>
                </c:pt>
                <c:pt idx="281">
                  <c:v>38.000000000000007</c:v>
                </c:pt>
                <c:pt idx="282">
                  <c:v>46.3</c:v>
                </c:pt>
                <c:pt idx="283">
                  <c:v>61.899999999999984</c:v>
                </c:pt>
                <c:pt idx="284">
                  <c:v>88.09999999999998</c:v>
                </c:pt>
                <c:pt idx="285">
                  <c:v>127.49999999999994</c:v>
                </c:pt>
                <c:pt idx="286">
                  <c:v>169.2</c:v>
                </c:pt>
                <c:pt idx="287">
                  <c:v>211.5</c:v>
                </c:pt>
                <c:pt idx="288">
                  <c:v>199.4</c:v>
                </c:pt>
                <c:pt idx="289">
                  <c:v>159.20000000000002</c:v>
                </c:pt>
                <c:pt idx="290">
                  <c:v>152.19999999999999</c:v>
                </c:pt>
                <c:pt idx="291">
                  <c:v>62.400000000000013</c:v>
                </c:pt>
                <c:pt idx="292">
                  <c:v>41.79999999999999</c:v>
                </c:pt>
                <c:pt idx="293">
                  <c:v>35.800000000000004</c:v>
                </c:pt>
                <c:pt idx="294">
                  <c:v>44.4</c:v>
                </c:pt>
                <c:pt idx="295">
                  <c:v>60.199999999999996</c:v>
                </c:pt>
                <c:pt idx="296">
                  <c:v>74.799999999999983</c:v>
                </c:pt>
                <c:pt idx="297">
                  <c:v>100.7</c:v>
                </c:pt>
                <c:pt idx="298">
                  <c:v>171.29999999999998</c:v>
                </c:pt>
                <c:pt idx="299">
                  <c:v>221.79999999999995</c:v>
                </c:pt>
                <c:pt idx="300">
                  <c:v>223.20000000000002</c:v>
                </c:pt>
                <c:pt idx="301">
                  <c:v>194.49999999999997</c:v>
                </c:pt>
                <c:pt idx="302">
                  <c:v>162.39999999999998</c:v>
                </c:pt>
                <c:pt idx="303">
                  <c:v>93.799999999999983</c:v>
                </c:pt>
                <c:pt idx="304">
                  <c:v>64.5</c:v>
                </c:pt>
                <c:pt idx="305">
                  <c:v>38.200000000000003</c:v>
                </c:pt>
                <c:pt idx="306">
                  <c:v>60.5</c:v>
                </c:pt>
                <c:pt idx="307">
                  <c:v>56.000000000000007</c:v>
                </c:pt>
                <c:pt idx="308">
                  <c:v>82.899999999999991</c:v>
                </c:pt>
                <c:pt idx="309">
                  <c:v>99</c:v>
                </c:pt>
                <c:pt idx="310">
                  <c:v>172.1</c:v>
                </c:pt>
                <c:pt idx="311">
                  <c:v>228.50000000000003</c:v>
                </c:pt>
                <c:pt idx="312">
                  <c:v>231.6</c:v>
                </c:pt>
                <c:pt idx="313">
                  <c:v>206.49999999999991</c:v>
                </c:pt>
                <c:pt idx="314">
                  <c:v>179.20000000000007</c:v>
                </c:pt>
                <c:pt idx="315">
                  <c:v>101.2</c:v>
                </c:pt>
                <c:pt idx="316">
                  <c:v>64.199999999999989</c:v>
                </c:pt>
                <c:pt idx="317">
                  <c:v>42.000000000000014</c:v>
                </c:pt>
                <c:pt idx="318">
                  <c:v>54.79999999999999</c:v>
                </c:pt>
                <c:pt idx="319">
                  <c:v>85.000000000000014</c:v>
                </c:pt>
                <c:pt idx="320">
                  <c:v>88.600000000000009</c:v>
                </c:pt>
                <c:pt idx="321">
                  <c:v>114.69999999999999</c:v>
                </c:pt>
                <c:pt idx="322">
                  <c:v>179.99999999999997</c:v>
                </c:pt>
                <c:pt idx="323">
                  <c:v>260.2</c:v>
                </c:pt>
                <c:pt idx="324">
                  <c:v>268.80000000000007</c:v>
                </c:pt>
                <c:pt idx="325">
                  <c:v>227.89999999999995</c:v>
                </c:pt>
                <c:pt idx="326">
                  <c:v>174.79999999999998</c:v>
                </c:pt>
                <c:pt idx="327">
                  <c:v>88.2</c:v>
                </c:pt>
                <c:pt idx="328">
                  <c:v>66.8</c:v>
                </c:pt>
                <c:pt idx="329">
                  <c:v>33</c:v>
                </c:pt>
                <c:pt idx="330">
                  <c:v>46.2</c:v>
                </c:pt>
                <c:pt idx="331">
                  <c:v>96.999999999999986</c:v>
                </c:pt>
                <c:pt idx="332">
                  <c:v>96</c:v>
                </c:pt>
                <c:pt idx="333">
                  <c:v>155.79999999999998</c:v>
                </c:pt>
                <c:pt idx="334">
                  <c:v>198.2</c:v>
                </c:pt>
                <c:pt idx="335">
                  <c:v>246.4</c:v>
                </c:pt>
                <c:pt idx="336">
                  <c:v>237.19999999999996</c:v>
                </c:pt>
                <c:pt idx="337">
                  <c:v>210.79999999999998</c:v>
                </c:pt>
                <c:pt idx="338">
                  <c:v>168.70000000000005</c:v>
                </c:pt>
                <c:pt idx="339">
                  <c:v>102.20000000000002</c:v>
                </c:pt>
                <c:pt idx="340">
                  <c:v>60.9</c:v>
                </c:pt>
                <c:pt idx="341">
                  <c:v>32.400000000000006</c:v>
                </c:pt>
                <c:pt idx="342">
                  <c:v>45.199999999999996</c:v>
                </c:pt>
                <c:pt idx="343">
                  <c:v>50.399999999999984</c:v>
                </c:pt>
                <c:pt idx="344">
                  <c:v>77.599999999999994</c:v>
                </c:pt>
                <c:pt idx="345">
                  <c:v>145.30000000000001</c:v>
                </c:pt>
                <c:pt idx="346">
                  <c:v>172.59999999999997</c:v>
                </c:pt>
                <c:pt idx="347">
                  <c:v>216.6</c:v>
                </c:pt>
                <c:pt idx="348">
                  <c:v>281.40000000000003</c:v>
                </c:pt>
                <c:pt idx="349">
                  <c:v>197.20000000000002</c:v>
                </c:pt>
                <c:pt idx="350">
                  <c:v>155.40000000000003</c:v>
                </c:pt>
                <c:pt idx="351">
                  <c:v>92.6</c:v>
                </c:pt>
                <c:pt idx="352">
                  <c:v>44</c:v>
                </c:pt>
                <c:pt idx="353">
                  <c:v>42.2</c:v>
                </c:pt>
                <c:pt idx="354">
                  <c:v>47.2</c:v>
                </c:pt>
                <c:pt idx="355">
                  <c:v>56.800000000000004</c:v>
                </c:pt>
                <c:pt idx="356">
                  <c:v>82</c:v>
                </c:pt>
                <c:pt idx="357">
                  <c:v>132.59999999999997</c:v>
                </c:pt>
                <c:pt idx="358">
                  <c:v>178.19999999999996</c:v>
                </c:pt>
                <c:pt idx="359">
                  <c:v>223.4</c:v>
                </c:pt>
                <c:pt idx="360">
                  <c:v>239.29999999999993</c:v>
                </c:pt>
                <c:pt idx="361">
                  <c:v>218.6</c:v>
                </c:pt>
                <c:pt idx="362">
                  <c:v>167.60000000000005</c:v>
                </c:pt>
                <c:pt idx="363">
                  <c:v>108.8</c:v>
                </c:pt>
                <c:pt idx="364">
                  <c:v>53.399999999999991</c:v>
                </c:pt>
                <c:pt idx="365">
                  <c:v>41.199999999999996</c:v>
                </c:pt>
                <c:pt idx="366">
                  <c:v>39.199999999999996</c:v>
                </c:pt>
                <c:pt idx="367">
                  <c:v>71.199999999999974</c:v>
                </c:pt>
                <c:pt idx="368">
                  <c:v>108.60000000000002</c:v>
                </c:pt>
                <c:pt idx="369">
                  <c:v>131.60000000000002</c:v>
                </c:pt>
                <c:pt idx="370">
                  <c:v>197.20000000000002</c:v>
                </c:pt>
                <c:pt idx="371">
                  <c:v>256.8</c:v>
                </c:pt>
                <c:pt idx="372">
                  <c:v>280.2</c:v>
                </c:pt>
                <c:pt idx="373">
                  <c:v>225.20000000000002</c:v>
                </c:pt>
                <c:pt idx="374">
                  <c:v>144.80000000000001</c:v>
                </c:pt>
                <c:pt idx="375">
                  <c:v>123.80000000000001</c:v>
                </c:pt>
                <c:pt idx="376">
                  <c:v>63.800000000000011</c:v>
                </c:pt>
                <c:pt idx="377">
                  <c:v>43.6</c:v>
                </c:pt>
                <c:pt idx="378">
                  <c:v>52.000000000000007</c:v>
                </c:pt>
                <c:pt idx="379">
                  <c:v>66</c:v>
                </c:pt>
                <c:pt idx="380">
                  <c:v>98.4</c:v>
                </c:pt>
                <c:pt idx="381">
                  <c:v>137</c:v>
                </c:pt>
                <c:pt idx="382">
                  <c:v>185.79999999999995</c:v>
                </c:pt>
                <c:pt idx="383">
                  <c:v>255.2</c:v>
                </c:pt>
                <c:pt idx="384">
                  <c:v>297.90000000000003</c:v>
                </c:pt>
                <c:pt idx="385">
                  <c:v>224.00000000000003</c:v>
                </c:pt>
                <c:pt idx="386">
                  <c:v>190.60000000000002</c:v>
                </c:pt>
                <c:pt idx="387">
                  <c:v>104.40000000000002</c:v>
                </c:pt>
                <c:pt idx="388">
                  <c:v>52</c:v>
                </c:pt>
                <c:pt idx="389">
                  <c:v>38</c:v>
                </c:pt>
                <c:pt idx="390">
                  <c:v>41.4</c:v>
                </c:pt>
                <c:pt idx="391">
                  <c:v>83.800000000000011</c:v>
                </c:pt>
                <c:pt idx="392">
                  <c:v>113.20000000000002</c:v>
                </c:pt>
                <c:pt idx="393">
                  <c:v>158.80000000000001</c:v>
                </c:pt>
                <c:pt idx="394">
                  <c:v>267.39999999999998</c:v>
                </c:pt>
                <c:pt idx="395">
                  <c:v>269.39999999999992</c:v>
                </c:pt>
                <c:pt idx="396">
                  <c:v>284.59999999999991</c:v>
                </c:pt>
                <c:pt idx="397">
                  <c:v>257.8</c:v>
                </c:pt>
                <c:pt idx="398">
                  <c:v>142.19999999999999</c:v>
                </c:pt>
                <c:pt idx="399">
                  <c:v>71.2</c:v>
                </c:pt>
                <c:pt idx="400">
                  <c:v>48.4</c:v>
                </c:pt>
                <c:pt idx="401">
                  <c:v>39.000000000000007</c:v>
                </c:pt>
                <c:pt idx="402">
                  <c:v>36</c:v>
                </c:pt>
                <c:pt idx="403">
                  <c:v>66.400000000000006</c:v>
                </c:pt>
                <c:pt idx="404">
                  <c:v>100.00000000000001</c:v>
                </c:pt>
                <c:pt idx="405">
                  <c:v>144.79999999999995</c:v>
                </c:pt>
                <c:pt idx="406">
                  <c:v>225.20000000000002</c:v>
                </c:pt>
                <c:pt idx="407">
                  <c:v>272.19999999999993</c:v>
                </c:pt>
                <c:pt idx="408">
                  <c:v>269.59999999999997</c:v>
                </c:pt>
                <c:pt idx="409">
                  <c:v>244.80000000000004</c:v>
                </c:pt>
                <c:pt idx="410">
                  <c:v>191.80000000000004</c:v>
                </c:pt>
                <c:pt idx="411">
                  <c:v>102.6</c:v>
                </c:pt>
                <c:pt idx="412">
                  <c:v>68.999999999999986</c:v>
                </c:pt>
                <c:pt idx="413">
                  <c:v>46.999999999999993</c:v>
                </c:pt>
                <c:pt idx="414">
                  <c:v>37.700000000000003</c:v>
                </c:pt>
                <c:pt idx="415">
                  <c:v>63.79999999999999</c:v>
                </c:pt>
                <c:pt idx="416">
                  <c:v>80.999999999999986</c:v>
                </c:pt>
                <c:pt idx="417">
                  <c:v>162.80000000000001</c:v>
                </c:pt>
                <c:pt idx="418">
                  <c:v>222.80000000000004</c:v>
                </c:pt>
                <c:pt idx="419">
                  <c:v>290.79999999999995</c:v>
                </c:pt>
                <c:pt idx="420">
                  <c:v>295.79999999999995</c:v>
                </c:pt>
                <c:pt idx="421">
                  <c:v>267.59999999999991</c:v>
                </c:pt>
                <c:pt idx="422">
                  <c:v>219.00000000000003</c:v>
                </c:pt>
                <c:pt idx="423">
                  <c:v>98.8</c:v>
                </c:pt>
                <c:pt idx="424">
                  <c:v>58.999999999999993</c:v>
                </c:pt>
                <c:pt idx="425">
                  <c:v>42.100000000000009</c:v>
                </c:pt>
                <c:pt idx="426">
                  <c:v>57.000000000000007</c:v>
                </c:pt>
                <c:pt idx="427">
                  <c:v>64.400000000000006</c:v>
                </c:pt>
                <c:pt idx="428">
                  <c:v>77.8</c:v>
                </c:pt>
                <c:pt idx="429">
                  <c:v>160.99999999999994</c:v>
                </c:pt>
                <c:pt idx="430">
                  <c:v>213</c:v>
                </c:pt>
                <c:pt idx="431">
                  <c:v>217.79999999999998</c:v>
                </c:pt>
                <c:pt idx="432">
                  <c:v>299.8</c:v>
                </c:pt>
                <c:pt idx="433">
                  <c:v>225.99999999999994</c:v>
                </c:pt>
                <c:pt idx="434">
                  <c:v>266.60000000000002</c:v>
                </c:pt>
                <c:pt idx="435">
                  <c:v>135.20000000000002</c:v>
                </c:pt>
                <c:pt idx="436">
                  <c:v>63.399999999999991</c:v>
                </c:pt>
                <c:pt idx="437">
                  <c:v>31.900000000000006</c:v>
                </c:pt>
                <c:pt idx="438">
                  <c:v>42</c:v>
                </c:pt>
                <c:pt idx="439">
                  <c:v>63.300000000000011</c:v>
                </c:pt>
                <c:pt idx="440">
                  <c:v>85.000000000000014</c:v>
                </c:pt>
                <c:pt idx="441">
                  <c:v>147.60000000000002</c:v>
                </c:pt>
                <c:pt idx="442">
                  <c:v>222.80000000000004</c:v>
                </c:pt>
                <c:pt idx="443">
                  <c:v>244.60000000000005</c:v>
                </c:pt>
                <c:pt idx="444">
                  <c:v>249.19999999999996</c:v>
                </c:pt>
                <c:pt idx="445">
                  <c:v>235.80000000000007</c:v>
                </c:pt>
                <c:pt idx="446">
                  <c:v>195.30000000000004</c:v>
                </c:pt>
                <c:pt idx="447">
                  <c:v>132.29999999999995</c:v>
                </c:pt>
                <c:pt idx="448">
                  <c:v>70.8</c:v>
                </c:pt>
                <c:pt idx="449">
                  <c:v>34.999999999999993</c:v>
                </c:pt>
                <c:pt idx="450">
                  <c:v>37.1</c:v>
                </c:pt>
                <c:pt idx="451">
                  <c:v>55.399999999999991</c:v>
                </c:pt>
                <c:pt idx="452">
                  <c:v>94</c:v>
                </c:pt>
                <c:pt idx="453">
                  <c:v>157.99999999999997</c:v>
                </c:pt>
                <c:pt idx="454">
                  <c:v>212.39999999999992</c:v>
                </c:pt>
                <c:pt idx="455">
                  <c:v>264.60000000000002</c:v>
                </c:pt>
                <c:pt idx="456">
                  <c:v>298.70000000000005</c:v>
                </c:pt>
                <c:pt idx="457">
                  <c:v>230.60000000000002</c:v>
                </c:pt>
                <c:pt idx="458">
                  <c:v>228.40000000000003</c:v>
                </c:pt>
                <c:pt idx="459">
                  <c:v>119.60000000000002</c:v>
                </c:pt>
                <c:pt idx="460">
                  <c:v>57.800000000000004</c:v>
                </c:pt>
                <c:pt idx="461">
                  <c:v>45.8</c:v>
                </c:pt>
                <c:pt idx="462">
                  <c:v>49.599999999999994</c:v>
                </c:pt>
                <c:pt idx="463">
                  <c:v>66.999999999999986</c:v>
                </c:pt>
                <c:pt idx="464">
                  <c:v>118.4</c:v>
                </c:pt>
                <c:pt idx="465">
                  <c:v>202.80000000000007</c:v>
                </c:pt>
                <c:pt idx="466">
                  <c:v>189.6</c:v>
                </c:pt>
                <c:pt idx="467">
                  <c:v>248.39999999999998</c:v>
                </c:pt>
                <c:pt idx="468">
                  <c:v>299.39999999999992</c:v>
                </c:pt>
                <c:pt idx="469">
                  <c:v>267.3</c:v>
                </c:pt>
                <c:pt idx="470">
                  <c:v>202.99999999999997</c:v>
                </c:pt>
                <c:pt idx="471">
                  <c:v>117.19999999999997</c:v>
                </c:pt>
                <c:pt idx="472">
                  <c:v>63.2</c:v>
                </c:pt>
                <c:pt idx="473">
                  <c:v>37.199999999999996</c:v>
                </c:pt>
                <c:pt idx="474">
                  <c:v>40.799999999999997</c:v>
                </c:pt>
                <c:pt idx="475">
                  <c:v>54.79999999999999</c:v>
                </c:pt>
                <c:pt idx="476">
                  <c:v>100</c:v>
                </c:pt>
                <c:pt idx="477">
                  <c:v>155.20000000000002</c:v>
                </c:pt>
                <c:pt idx="478">
                  <c:v>175.8</c:v>
                </c:pt>
                <c:pt idx="479">
                  <c:v>263.59999999999997</c:v>
                </c:pt>
                <c:pt idx="480">
                  <c:v>272</c:v>
                </c:pt>
                <c:pt idx="481">
                  <c:v>203.8</c:v>
                </c:pt>
                <c:pt idx="482">
                  <c:v>231.39999999999998</c:v>
                </c:pt>
                <c:pt idx="483">
                  <c:v>139.19999999999999</c:v>
                </c:pt>
                <c:pt idx="484">
                  <c:v>108</c:v>
                </c:pt>
                <c:pt idx="485">
                  <c:v>57.599999999999994</c:v>
                </c:pt>
                <c:pt idx="486">
                  <c:v>53.4</c:v>
                </c:pt>
                <c:pt idx="487">
                  <c:v>64.599999999999994</c:v>
                </c:pt>
                <c:pt idx="488">
                  <c:v>107.2</c:v>
                </c:pt>
                <c:pt idx="489">
                  <c:v>167.99999999999994</c:v>
                </c:pt>
                <c:pt idx="490">
                  <c:v>253.59999999999997</c:v>
                </c:pt>
                <c:pt idx="491">
                  <c:v>241.2</c:v>
                </c:pt>
                <c:pt idx="492">
                  <c:v>287.00000000000006</c:v>
                </c:pt>
                <c:pt idx="493">
                  <c:v>293.2</c:v>
                </c:pt>
                <c:pt idx="494">
                  <c:v>209.20000000000002</c:v>
                </c:pt>
                <c:pt idx="495">
                  <c:v>122.19999999999999</c:v>
                </c:pt>
                <c:pt idx="496">
                  <c:v>64</c:v>
                </c:pt>
                <c:pt idx="497">
                  <c:v>52.8</c:v>
                </c:pt>
                <c:pt idx="498">
                  <c:v>41</c:v>
                </c:pt>
                <c:pt idx="499">
                  <c:v>70.600000000000023</c:v>
                </c:pt>
                <c:pt idx="500">
                  <c:v>90.2</c:v>
                </c:pt>
                <c:pt idx="501">
                  <c:v>173.8</c:v>
                </c:pt>
                <c:pt idx="502">
                  <c:v>218.3</c:v>
                </c:pt>
                <c:pt idx="503">
                  <c:v>254.99999999999997</c:v>
                </c:pt>
                <c:pt idx="504">
                  <c:v>250.59999999999994</c:v>
                </c:pt>
                <c:pt idx="505">
                  <c:v>251</c:v>
                </c:pt>
                <c:pt idx="506">
                  <c:v>163.79999999999998</c:v>
                </c:pt>
                <c:pt idx="507">
                  <c:v>97.199999999999989</c:v>
                </c:pt>
                <c:pt idx="508">
                  <c:v>50.200000000000017</c:v>
                </c:pt>
                <c:pt idx="509">
                  <c:v>39.4</c:v>
                </c:pt>
                <c:pt idx="510">
                  <c:v>51.8</c:v>
                </c:pt>
                <c:pt idx="511">
                  <c:v>74.600000000000009</c:v>
                </c:pt>
                <c:pt idx="512">
                  <c:v>74</c:v>
                </c:pt>
                <c:pt idx="513">
                  <c:v>119.30000000000004</c:v>
                </c:pt>
                <c:pt idx="514">
                  <c:v>142.6</c:v>
                </c:pt>
                <c:pt idx="515">
                  <c:v>165.79999999999998</c:v>
                </c:pt>
                <c:pt idx="516">
                  <c:v>214.19999999999996</c:v>
                </c:pt>
                <c:pt idx="517">
                  <c:v>219.59999999999997</c:v>
                </c:pt>
                <c:pt idx="518">
                  <c:v>183.39999999999998</c:v>
                </c:pt>
                <c:pt idx="519">
                  <c:v>138.40000000000003</c:v>
                </c:pt>
                <c:pt idx="520">
                  <c:v>74.600000000000009</c:v>
                </c:pt>
                <c:pt idx="521">
                  <c:v>45.400000000000006</c:v>
                </c:pt>
                <c:pt idx="522">
                  <c:v>52.8</c:v>
                </c:pt>
                <c:pt idx="523">
                  <c:v>91</c:v>
                </c:pt>
                <c:pt idx="524">
                  <c:v>94.200000000000017</c:v>
                </c:pt>
                <c:pt idx="525">
                  <c:v>157.60000000000002</c:v>
                </c:pt>
                <c:pt idx="526">
                  <c:v>220.20000000000002</c:v>
                </c:pt>
                <c:pt idx="527">
                  <c:v>221.60000000000002</c:v>
                </c:pt>
                <c:pt idx="528">
                  <c:v>259</c:v>
                </c:pt>
                <c:pt idx="529">
                  <c:v>208.2</c:v>
                </c:pt>
                <c:pt idx="530">
                  <c:v>221.2</c:v>
                </c:pt>
                <c:pt idx="531">
                  <c:v>124.39999999999996</c:v>
                </c:pt>
                <c:pt idx="532">
                  <c:v>102.59999999999998</c:v>
                </c:pt>
                <c:pt idx="533">
                  <c:v>51.400000000000013</c:v>
                </c:pt>
                <c:pt idx="534">
                  <c:v>61.600000000000016</c:v>
                </c:pt>
                <c:pt idx="535">
                  <c:v>73.599999999999994</c:v>
                </c:pt>
                <c:pt idx="536">
                  <c:v>108.6</c:v>
                </c:pt>
                <c:pt idx="537">
                  <c:v>178.60000000000002</c:v>
                </c:pt>
                <c:pt idx="538">
                  <c:v>182.99999999999997</c:v>
                </c:pt>
                <c:pt idx="539">
                  <c:v>317.79999999999995</c:v>
                </c:pt>
                <c:pt idx="540">
                  <c:v>302</c:v>
                </c:pt>
                <c:pt idx="541">
                  <c:v>240.20000000000002</c:v>
                </c:pt>
                <c:pt idx="542">
                  <c:v>185.39999999999995</c:v>
                </c:pt>
                <c:pt idx="543">
                  <c:v>96.999999999999986</c:v>
                </c:pt>
                <c:pt idx="544">
                  <c:v>52.600000000000009</c:v>
                </c:pt>
                <c:pt idx="545">
                  <c:v>52.4</c:v>
                </c:pt>
                <c:pt idx="546">
                  <c:v>41.800000000000011</c:v>
                </c:pt>
                <c:pt idx="547">
                  <c:v>73.8</c:v>
                </c:pt>
                <c:pt idx="548">
                  <c:v>100.19999999999999</c:v>
                </c:pt>
                <c:pt idx="549">
                  <c:v>159</c:v>
                </c:pt>
                <c:pt idx="550">
                  <c:v>222.39999999999995</c:v>
                </c:pt>
                <c:pt idx="551">
                  <c:v>243.3</c:v>
                </c:pt>
                <c:pt idx="552">
                  <c:v>294.39999999999992</c:v>
                </c:pt>
                <c:pt idx="553">
                  <c:v>252.20000000000005</c:v>
                </c:pt>
                <c:pt idx="554">
                  <c:v>214.79999999999998</c:v>
                </c:pt>
                <c:pt idx="555">
                  <c:v>95</c:v>
                </c:pt>
                <c:pt idx="556">
                  <c:v>72.399999999999991</c:v>
                </c:pt>
                <c:pt idx="557">
                  <c:v>47.8</c:v>
                </c:pt>
                <c:pt idx="558">
                  <c:v>49.999999999999993</c:v>
                </c:pt>
                <c:pt idx="559">
                  <c:v>69.2</c:v>
                </c:pt>
                <c:pt idx="560">
                  <c:v>116.00000000000001</c:v>
                </c:pt>
                <c:pt idx="561">
                  <c:v>159.79999999999998</c:v>
                </c:pt>
                <c:pt idx="562">
                  <c:v>216.8</c:v>
                </c:pt>
                <c:pt idx="563">
                  <c:v>268.19999999999993</c:v>
                </c:pt>
                <c:pt idx="564">
                  <c:v>302</c:v>
                </c:pt>
                <c:pt idx="565">
                  <c:v>256.00000000000006</c:v>
                </c:pt>
                <c:pt idx="566">
                  <c:v>175.20000000000002</c:v>
                </c:pt>
                <c:pt idx="567">
                  <c:v>128.80000000000001</c:v>
                </c:pt>
                <c:pt idx="568">
                  <c:v>57.79999999999999</c:v>
                </c:pt>
                <c:pt idx="569">
                  <c:v>45.800000000000004</c:v>
                </c:pt>
                <c:pt idx="570">
                  <c:v>54.399999999999984</c:v>
                </c:pt>
                <c:pt idx="571">
                  <c:v>70.400000000000006</c:v>
                </c:pt>
                <c:pt idx="572">
                  <c:v>79.3</c:v>
                </c:pt>
                <c:pt idx="573">
                  <c:v>151.60000000000002</c:v>
                </c:pt>
                <c:pt idx="574">
                  <c:v>203.8</c:v>
                </c:pt>
                <c:pt idx="575">
                  <c:v>240</c:v>
                </c:pt>
                <c:pt idx="576">
                  <c:v>261.29999999999995</c:v>
                </c:pt>
                <c:pt idx="577">
                  <c:v>227.39999999999998</c:v>
                </c:pt>
                <c:pt idx="578">
                  <c:v>194.20000000000002</c:v>
                </c:pt>
                <c:pt idx="579">
                  <c:v>98.999999999999986</c:v>
                </c:pt>
                <c:pt idx="580">
                  <c:v>73.000000000000014</c:v>
                </c:pt>
                <c:pt idx="581">
                  <c:v>46.7</c:v>
                </c:pt>
                <c:pt idx="582">
                  <c:v>44.399999999999991</c:v>
                </c:pt>
                <c:pt idx="583">
                  <c:v>65.2</c:v>
                </c:pt>
                <c:pt idx="584">
                  <c:v>107.39999999999999</c:v>
                </c:pt>
                <c:pt idx="585">
                  <c:v>143.19999999999999</c:v>
                </c:pt>
                <c:pt idx="586">
                  <c:v>224.79999999999995</c:v>
                </c:pt>
                <c:pt idx="587">
                  <c:v>268.39999999999998</c:v>
                </c:pt>
                <c:pt idx="588">
                  <c:v>313.79999999999995</c:v>
                </c:pt>
                <c:pt idx="589">
                  <c:v>253.99999999999997</c:v>
                </c:pt>
                <c:pt idx="590">
                  <c:v>171.39999999999998</c:v>
                </c:pt>
                <c:pt idx="591">
                  <c:v>109.6</c:v>
                </c:pt>
                <c:pt idx="592">
                  <c:v>84.199999999999974</c:v>
                </c:pt>
                <c:pt idx="593">
                  <c:v>46</c:v>
                </c:pt>
                <c:pt idx="594">
                  <c:v>48.599999999999994</c:v>
                </c:pt>
                <c:pt idx="595">
                  <c:v>77</c:v>
                </c:pt>
                <c:pt idx="596">
                  <c:v>113.2</c:v>
                </c:pt>
                <c:pt idx="597">
                  <c:v>155.80000000000001</c:v>
                </c:pt>
                <c:pt idx="598">
                  <c:v>182.2</c:v>
                </c:pt>
                <c:pt idx="599">
                  <c:v>235.5</c:v>
                </c:pt>
                <c:pt idx="600">
                  <c:v>306.60000000000008</c:v>
                </c:pt>
                <c:pt idx="601">
                  <c:v>269.60000000000002</c:v>
                </c:pt>
                <c:pt idx="602">
                  <c:v>188.19999999999993</c:v>
                </c:pt>
                <c:pt idx="603">
                  <c:v>116.2</c:v>
                </c:pt>
                <c:pt idx="604">
                  <c:v>56.8</c:v>
                </c:pt>
                <c:pt idx="605">
                  <c:v>45.599999999999994</c:v>
                </c:pt>
                <c:pt idx="606">
                  <c:v>55.6</c:v>
                </c:pt>
                <c:pt idx="607">
                  <c:v>68.8</c:v>
                </c:pt>
                <c:pt idx="608">
                  <c:v>95.399999999999991</c:v>
                </c:pt>
                <c:pt idx="609">
                  <c:v>137.4</c:v>
                </c:pt>
                <c:pt idx="610">
                  <c:v>223.49999999999997</c:v>
                </c:pt>
                <c:pt idx="611">
                  <c:v>274.00000000000006</c:v>
                </c:pt>
                <c:pt idx="612">
                  <c:v>354.80000000000013</c:v>
                </c:pt>
                <c:pt idx="613">
                  <c:v>262</c:v>
                </c:pt>
                <c:pt idx="614">
                  <c:v>199.8</c:v>
                </c:pt>
                <c:pt idx="615">
                  <c:v>125.99999999999999</c:v>
                </c:pt>
                <c:pt idx="616">
                  <c:v>72.199999999999989</c:v>
                </c:pt>
                <c:pt idx="617">
                  <c:v>39.399999999999991</c:v>
                </c:pt>
                <c:pt idx="618">
                  <c:v>34.200000000000003</c:v>
                </c:pt>
                <c:pt idx="619">
                  <c:v>66.600000000000009</c:v>
                </c:pt>
                <c:pt idx="620">
                  <c:v>97.8</c:v>
                </c:pt>
                <c:pt idx="621">
                  <c:v>110.60000000000001</c:v>
                </c:pt>
                <c:pt idx="622">
                  <c:v>170.79999999999998</c:v>
                </c:pt>
                <c:pt idx="623">
                  <c:v>219.40000000000003</c:v>
                </c:pt>
                <c:pt idx="624">
                  <c:v>252.40000000000006</c:v>
                </c:pt>
                <c:pt idx="625">
                  <c:v>218.6</c:v>
                </c:pt>
                <c:pt idx="626">
                  <c:v>202.8</c:v>
                </c:pt>
                <c:pt idx="627">
                  <c:v>135.80000000000001</c:v>
                </c:pt>
                <c:pt idx="628">
                  <c:v>88.6</c:v>
                </c:pt>
                <c:pt idx="629">
                  <c:v>51.599999999999994</c:v>
                </c:pt>
                <c:pt idx="630">
                  <c:v>60.800000000000004</c:v>
                </c:pt>
                <c:pt idx="631">
                  <c:v>73.8</c:v>
                </c:pt>
                <c:pt idx="632">
                  <c:v>117.6</c:v>
                </c:pt>
                <c:pt idx="633">
                  <c:v>168.2</c:v>
                </c:pt>
                <c:pt idx="634">
                  <c:v>235</c:v>
                </c:pt>
                <c:pt idx="635">
                  <c:v>306.39999999999998</c:v>
                </c:pt>
                <c:pt idx="636">
                  <c:v>320.2</c:v>
                </c:pt>
                <c:pt idx="637">
                  <c:v>222.79999999999998</c:v>
                </c:pt>
                <c:pt idx="638">
                  <c:v>171.19999999999996</c:v>
                </c:pt>
                <c:pt idx="639">
                  <c:v>119.79999999999998</c:v>
                </c:pt>
                <c:pt idx="640">
                  <c:v>65.2</c:v>
                </c:pt>
                <c:pt idx="641">
                  <c:v>48.800000000000004</c:v>
                </c:pt>
                <c:pt idx="642">
                  <c:v>57.20000000000001</c:v>
                </c:pt>
                <c:pt idx="643">
                  <c:v>69.400000000000006</c:v>
                </c:pt>
                <c:pt idx="644">
                  <c:v>96</c:v>
                </c:pt>
                <c:pt idx="645">
                  <c:v>130</c:v>
                </c:pt>
                <c:pt idx="646">
                  <c:v>234.40000000000003</c:v>
                </c:pt>
                <c:pt idx="647">
                  <c:v>267.2</c:v>
                </c:pt>
                <c:pt idx="648">
                  <c:v>240.00000000000006</c:v>
                </c:pt>
                <c:pt idx="649">
                  <c:v>285.99999999999994</c:v>
                </c:pt>
                <c:pt idx="650">
                  <c:v>211.2</c:v>
                </c:pt>
                <c:pt idx="651">
                  <c:v>131.20000000000002</c:v>
                </c:pt>
                <c:pt idx="652">
                  <c:v>68.599999999999994</c:v>
                </c:pt>
                <c:pt idx="653">
                  <c:v>60.2</c:v>
                </c:pt>
                <c:pt idx="654">
                  <c:v>47.800000000000004</c:v>
                </c:pt>
                <c:pt idx="655">
                  <c:v>76.399999999999991</c:v>
                </c:pt>
                <c:pt idx="656">
                  <c:v>81.2</c:v>
                </c:pt>
                <c:pt idx="657">
                  <c:v>185.39999999999998</c:v>
                </c:pt>
                <c:pt idx="658">
                  <c:v>206.20000000000002</c:v>
                </c:pt>
                <c:pt idx="659">
                  <c:v>222.4</c:v>
                </c:pt>
                <c:pt idx="660">
                  <c:v>250.8</c:v>
                </c:pt>
                <c:pt idx="661">
                  <c:v>192.4</c:v>
                </c:pt>
                <c:pt idx="662">
                  <c:v>193.79999999999995</c:v>
                </c:pt>
                <c:pt idx="663">
                  <c:v>149.80000000000004</c:v>
                </c:pt>
                <c:pt idx="664">
                  <c:v>80.600000000000023</c:v>
                </c:pt>
                <c:pt idx="665">
                  <c:v>59.000000000000014</c:v>
                </c:pt>
                <c:pt idx="666">
                  <c:v>45</c:v>
                </c:pt>
                <c:pt idx="667">
                  <c:v>80</c:v>
                </c:pt>
                <c:pt idx="668">
                  <c:v>87.600000000000009</c:v>
                </c:pt>
                <c:pt idx="669">
                  <c:v>129.80000000000001</c:v>
                </c:pt>
                <c:pt idx="670">
                  <c:v>172.60000000000002</c:v>
                </c:pt>
                <c:pt idx="671">
                  <c:v>261.00000000000006</c:v>
                </c:pt>
                <c:pt idx="672">
                  <c:v>293.40000000000003</c:v>
                </c:pt>
                <c:pt idx="673">
                  <c:v>209.39999999999995</c:v>
                </c:pt>
                <c:pt idx="674">
                  <c:v>213.40000000000003</c:v>
                </c:pt>
                <c:pt idx="675">
                  <c:v>82.4</c:v>
                </c:pt>
                <c:pt idx="676">
                  <c:v>50.000000000000014</c:v>
                </c:pt>
                <c:pt idx="677">
                  <c:v>38</c:v>
                </c:pt>
                <c:pt idx="678">
                  <c:v>47.599999999999994</c:v>
                </c:pt>
                <c:pt idx="679">
                  <c:v>77.999999999999986</c:v>
                </c:pt>
                <c:pt idx="680">
                  <c:v>143</c:v>
                </c:pt>
                <c:pt idx="681">
                  <c:v>220.99999999999997</c:v>
                </c:pt>
                <c:pt idx="682">
                  <c:v>253.9</c:v>
                </c:pt>
                <c:pt idx="683">
                  <c:v>290.00000000000006</c:v>
                </c:pt>
                <c:pt idx="684">
                  <c:v>262.79999999999995</c:v>
                </c:pt>
                <c:pt idx="685">
                  <c:v>265.2</c:v>
                </c:pt>
                <c:pt idx="686">
                  <c:v>199.40000000000003</c:v>
                </c:pt>
                <c:pt idx="687">
                  <c:v>130.19999999999999</c:v>
                </c:pt>
                <c:pt idx="688">
                  <c:v>71.800000000000026</c:v>
                </c:pt>
                <c:pt idx="689">
                  <c:v>35</c:v>
                </c:pt>
                <c:pt idx="690">
                  <c:v>53.4</c:v>
                </c:pt>
                <c:pt idx="691">
                  <c:v>95.399999999999977</c:v>
                </c:pt>
                <c:pt idx="692">
                  <c:v>138.60000000000002</c:v>
                </c:pt>
                <c:pt idx="693">
                  <c:v>189.99999999999997</c:v>
                </c:pt>
                <c:pt idx="694">
                  <c:v>245.2</c:v>
                </c:pt>
                <c:pt idx="695">
                  <c:v>283.20000000000005</c:v>
                </c:pt>
                <c:pt idx="696">
                  <c:v>311.59999999999997</c:v>
                </c:pt>
                <c:pt idx="697">
                  <c:v>235.39999999999998</c:v>
                </c:pt>
                <c:pt idx="698">
                  <c:v>248.20000000000002</c:v>
                </c:pt>
                <c:pt idx="699">
                  <c:v>114.50000000000001</c:v>
                </c:pt>
                <c:pt idx="700">
                  <c:v>64.199999999999989</c:v>
                </c:pt>
                <c:pt idx="701">
                  <c:v>46</c:v>
                </c:pt>
                <c:pt idx="702">
                  <c:v>47.6</c:v>
                </c:pt>
                <c:pt idx="703">
                  <c:v>52.4</c:v>
                </c:pt>
                <c:pt idx="704">
                  <c:v>123.60000000000001</c:v>
                </c:pt>
                <c:pt idx="705">
                  <c:v>185.4</c:v>
                </c:pt>
                <c:pt idx="706">
                  <c:v>212.6</c:v>
                </c:pt>
                <c:pt idx="707">
                  <c:v>204.4</c:v>
                </c:pt>
                <c:pt idx="708">
                  <c:v>332.29999999999995</c:v>
                </c:pt>
                <c:pt idx="709">
                  <c:v>268.80000000000007</c:v>
                </c:pt>
                <c:pt idx="710">
                  <c:v>182.79999999999998</c:v>
                </c:pt>
                <c:pt idx="711">
                  <c:v>123.39999999999996</c:v>
                </c:pt>
                <c:pt idx="712">
                  <c:v>48.599999999999994</c:v>
                </c:pt>
                <c:pt idx="713">
                  <c:v>44.400000000000013</c:v>
                </c:pt>
                <c:pt idx="714">
                  <c:v>54.8</c:v>
                </c:pt>
                <c:pt idx="715">
                  <c:v>75.2</c:v>
                </c:pt>
                <c:pt idx="716">
                  <c:v>99.800000000000011</c:v>
                </c:pt>
                <c:pt idx="717">
                  <c:v>136</c:v>
                </c:pt>
                <c:pt idx="718">
                  <c:v>237.99999999999991</c:v>
                </c:pt>
                <c:pt idx="719">
                  <c:v>245.39999999999998</c:v>
                </c:pt>
                <c:pt idx="720">
                  <c:v>300.39999999999992</c:v>
                </c:pt>
                <c:pt idx="721">
                  <c:v>253.2</c:v>
                </c:pt>
                <c:pt idx="722">
                  <c:v>203.2</c:v>
                </c:pt>
                <c:pt idx="723">
                  <c:v>102.4</c:v>
                </c:pt>
                <c:pt idx="724">
                  <c:v>73.200000000000017</c:v>
                </c:pt>
                <c:pt idx="725">
                  <c:v>45.199999999999989</c:v>
                </c:pt>
                <c:pt idx="726">
                  <c:v>49.500000000000007</c:v>
                </c:pt>
                <c:pt idx="727">
                  <c:v>56.1</c:v>
                </c:pt>
                <c:pt idx="728">
                  <c:v>65.2</c:v>
                </c:pt>
                <c:pt idx="729">
                  <c:v>134.6</c:v>
                </c:pt>
                <c:pt idx="730">
                  <c:v>166.60000000000002</c:v>
                </c:pt>
                <c:pt idx="731">
                  <c:v>210.39999999999998</c:v>
                </c:pt>
                <c:pt idx="732">
                  <c:v>261.39999999999998</c:v>
                </c:pt>
                <c:pt idx="733">
                  <c:v>192.29999999999998</c:v>
                </c:pt>
                <c:pt idx="734">
                  <c:v>129.20000000000002</c:v>
                </c:pt>
                <c:pt idx="735">
                  <c:v>101.4</c:v>
                </c:pt>
                <c:pt idx="736">
                  <c:v>62.199999999999989</c:v>
                </c:pt>
                <c:pt idx="737">
                  <c:v>53.2</c:v>
                </c:pt>
                <c:pt idx="738">
                  <c:v>48.79999999999999</c:v>
                </c:pt>
                <c:pt idx="739">
                  <c:v>66.800000000000011</c:v>
                </c:pt>
                <c:pt idx="740">
                  <c:v>114.99999999999999</c:v>
                </c:pt>
                <c:pt idx="741">
                  <c:v>129.59999999999997</c:v>
                </c:pt>
                <c:pt idx="742">
                  <c:v>199.5</c:v>
                </c:pt>
                <c:pt idx="743">
                  <c:v>233.00000000000003</c:v>
                </c:pt>
                <c:pt idx="744">
                  <c:v>288.40000000000003</c:v>
                </c:pt>
                <c:pt idx="745">
                  <c:v>206.6</c:v>
                </c:pt>
                <c:pt idx="746">
                  <c:v>172.6</c:v>
                </c:pt>
                <c:pt idx="747">
                  <c:v>128.60000000000002</c:v>
                </c:pt>
                <c:pt idx="748">
                  <c:v>76.5</c:v>
                </c:pt>
                <c:pt idx="749">
                  <c:v>50.8</c:v>
                </c:pt>
                <c:pt idx="750">
                  <c:v>45.000000000000007</c:v>
                </c:pt>
                <c:pt idx="751">
                  <c:v>70.5</c:v>
                </c:pt>
                <c:pt idx="752">
                  <c:v>117.19999999999997</c:v>
                </c:pt>
                <c:pt idx="753">
                  <c:v>183.39999999999998</c:v>
                </c:pt>
                <c:pt idx="754">
                  <c:v>256.20000000000005</c:v>
                </c:pt>
                <c:pt idx="755">
                  <c:v>278.60000000000008</c:v>
                </c:pt>
                <c:pt idx="756">
                  <c:v>314.60000000000002</c:v>
                </c:pt>
                <c:pt idx="757">
                  <c:v>235.20000000000002</c:v>
                </c:pt>
                <c:pt idx="758">
                  <c:v>222.90000000000006</c:v>
                </c:pt>
                <c:pt idx="759">
                  <c:v>132.4</c:v>
                </c:pt>
                <c:pt idx="760">
                  <c:v>82.899999999999991</c:v>
                </c:pt>
                <c:pt idx="761">
                  <c:v>36.6</c:v>
                </c:pt>
                <c:pt idx="762">
                  <c:v>49.099999999999994</c:v>
                </c:pt>
                <c:pt idx="763">
                  <c:v>72.099999999999994</c:v>
                </c:pt>
                <c:pt idx="764">
                  <c:v>119.89999999999999</c:v>
                </c:pt>
                <c:pt idx="765">
                  <c:v>174.9</c:v>
                </c:pt>
                <c:pt idx="766">
                  <c:v>228.40000000000003</c:v>
                </c:pt>
                <c:pt idx="767">
                  <c:v>259.5</c:v>
                </c:pt>
                <c:pt idx="768">
                  <c:v>306.3</c:v>
                </c:pt>
                <c:pt idx="769">
                  <c:v>232.89999999999995</c:v>
                </c:pt>
                <c:pt idx="770">
                  <c:v>163.39999999999998</c:v>
                </c:pt>
                <c:pt idx="771">
                  <c:v>102.1</c:v>
                </c:pt>
                <c:pt idx="772">
                  <c:v>61.499999999999993</c:v>
                </c:pt>
                <c:pt idx="773">
                  <c:v>49.900000000000013</c:v>
                </c:pt>
                <c:pt idx="774">
                  <c:v>55.499999999999993</c:v>
                </c:pt>
                <c:pt idx="775">
                  <c:v>69.099999999999994</c:v>
                </c:pt>
                <c:pt idx="776">
                  <c:v>126.29999999999998</c:v>
                </c:pt>
                <c:pt idx="777">
                  <c:v>207.3</c:v>
                </c:pt>
                <c:pt idx="778">
                  <c:v>234.80000000000007</c:v>
                </c:pt>
                <c:pt idx="779">
                  <c:v>251.69999999999996</c:v>
                </c:pt>
                <c:pt idx="780">
                  <c:v>241.10000000000002</c:v>
                </c:pt>
                <c:pt idx="781">
                  <c:v>260.3</c:v>
                </c:pt>
                <c:pt idx="782">
                  <c:v>197.30000000000004</c:v>
                </c:pt>
                <c:pt idx="783">
                  <c:v>93.499999999999986</c:v>
                </c:pt>
                <c:pt idx="784">
                  <c:v>68.59999999999998</c:v>
                </c:pt>
                <c:pt idx="785">
                  <c:v>43.499999999999993</c:v>
                </c:pt>
                <c:pt idx="786">
                  <c:v>57.699999999999989</c:v>
                </c:pt>
                <c:pt idx="787">
                  <c:v>56.199999999999996</c:v>
                </c:pt>
                <c:pt idx="788">
                  <c:v>98</c:v>
                </c:pt>
                <c:pt idx="789">
                  <c:v>212.29999999999998</c:v>
                </c:pt>
                <c:pt idx="790">
                  <c:v>237.2</c:v>
                </c:pt>
                <c:pt idx="791">
                  <c:v>325.5</c:v>
                </c:pt>
                <c:pt idx="792">
                  <c:v>301.10000000000008</c:v>
                </c:pt>
                <c:pt idx="793">
                  <c:v>233.50000000000003</c:v>
                </c:pt>
                <c:pt idx="794">
                  <c:v>180.5</c:v>
                </c:pt>
                <c:pt idx="795">
                  <c:v>124.7</c:v>
                </c:pt>
                <c:pt idx="796">
                  <c:v>87.600000000000009</c:v>
                </c:pt>
                <c:pt idx="797">
                  <c:v>56.7</c:v>
                </c:pt>
                <c:pt idx="798">
                  <c:v>55.899999999999991</c:v>
                </c:pt>
                <c:pt idx="799">
                  <c:v>78.100000000000009</c:v>
                </c:pt>
                <c:pt idx="800">
                  <c:v>90.999999999999986</c:v>
                </c:pt>
                <c:pt idx="801">
                  <c:v>159.30000000000004</c:v>
                </c:pt>
                <c:pt idx="802">
                  <c:v>204.4</c:v>
                </c:pt>
                <c:pt idx="803">
                  <c:v>252.2</c:v>
                </c:pt>
                <c:pt idx="804">
                  <c:v>273</c:v>
                </c:pt>
                <c:pt idx="805">
                  <c:v>207.70000000000002</c:v>
                </c:pt>
                <c:pt idx="806">
                  <c:v>209.70000000000002</c:v>
                </c:pt>
                <c:pt idx="807">
                  <c:v>115.19999999999999</c:v>
                </c:pt>
                <c:pt idx="808">
                  <c:v>71</c:v>
                </c:pt>
                <c:pt idx="809">
                  <c:v>45.29999999999999</c:v>
                </c:pt>
                <c:pt idx="810">
                  <c:v>73.799999999999983</c:v>
                </c:pt>
                <c:pt idx="811">
                  <c:v>79.300000000000011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C-4C6E-8635-A1094AF5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57256"/>
        <c:axId val="594856864"/>
      </c:scatterChart>
      <c:valAx>
        <c:axId val="594857256"/>
        <c:scaling>
          <c:orientation val="minMax"/>
          <c:max val="2020"/>
          <c:min val="1950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6864"/>
        <c:crosses val="autoZero"/>
        <c:crossBetween val="midCat"/>
      </c:valAx>
      <c:valAx>
        <c:axId val="594856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72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907522198023124E-2"/>
          <c:y val="8.1481250000000005E-2"/>
          <c:w val="0.13531956776679513"/>
          <c:h val="0.2487736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'Time sequence'!$R$3</c:f>
          <c:strCache>
            <c:ptCount val="1"/>
            <c:pt idx="0">
              <c:v>SLOWy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sequence'!$C$16:$C$62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'Time sequence'!$R$16:$R$62</c:f>
              <c:numCache>
                <c:formatCode>0.00</c:formatCode>
                <c:ptCount val="47"/>
                <c:pt idx="0">
                  <c:v>6.7218084040710542</c:v>
                </c:pt>
                <c:pt idx="1">
                  <c:v>6.5341784116935964</c:v>
                </c:pt>
                <c:pt idx="2">
                  <c:v>6.5464799475690594</c:v>
                </c:pt>
                <c:pt idx="3">
                  <c:v>6.3183616682551849</c:v>
                </c:pt>
                <c:pt idx="4">
                  <c:v>6.0417026802415519</c:v>
                </c:pt>
                <c:pt idx="5">
                  <c:v>6.1294643897847001</c:v>
                </c:pt>
                <c:pt idx="6">
                  <c:v>6.142495685363845</c:v>
                </c:pt>
                <c:pt idx="7">
                  <c:v>6.1056565671498433</c:v>
                </c:pt>
                <c:pt idx="8">
                  <c:v>5.9985760762886473</c:v>
                </c:pt>
                <c:pt idx="9">
                  <c:v>5.9155342743051609</c:v>
                </c:pt>
                <c:pt idx="10">
                  <c:v>5.9908149057122504</c:v>
                </c:pt>
                <c:pt idx="11">
                  <c:v>5.9770853047175603</c:v>
                </c:pt>
                <c:pt idx="12">
                  <c:v>5.9280323599674327</c:v>
                </c:pt>
                <c:pt idx="13">
                  <c:v>5.8468650799935133</c:v>
                </c:pt>
                <c:pt idx="14">
                  <c:v>5.959174522668147</c:v>
                </c:pt>
                <c:pt idx="15">
                  <c:v>6.0594217450081036</c:v>
                </c:pt>
                <c:pt idx="16">
                  <c:v>6.1771331685048798</c:v>
                </c:pt>
                <c:pt idx="17">
                  <c:v>6.2509078056443341</c:v>
                </c:pt>
                <c:pt idx="18">
                  <c:v>6.2155736848912762</c:v>
                </c:pt>
                <c:pt idx="19">
                  <c:v>6.2191090023674134</c:v>
                </c:pt>
                <c:pt idx="20">
                  <c:v>6.2162463118053815</c:v>
                </c:pt>
                <c:pt idx="21">
                  <c:v>6.2080885564654809</c:v>
                </c:pt>
                <c:pt idx="22">
                  <c:v>6.1638319363960683</c:v>
                </c:pt>
                <c:pt idx="23">
                  <c:v>6.2877272311419716</c:v>
                </c:pt>
                <c:pt idx="24">
                  <c:v>6.4085739319927315</c:v>
                </c:pt>
                <c:pt idx="25">
                  <c:v>6.439856578792682</c:v>
                </c:pt>
                <c:pt idx="26">
                  <c:v>6.621958790103915</c:v>
                </c:pt>
                <c:pt idx="27">
                  <c:v>6.4641257037835143</c:v>
                </c:pt>
                <c:pt idx="28">
                  <c:v>6.6499098401981493</c:v>
                </c:pt>
                <c:pt idx="29">
                  <c:v>6.6737070725482557</c:v>
                </c:pt>
                <c:pt idx="30">
                  <c:v>6.5857381622333566</c:v>
                </c:pt>
                <c:pt idx="31">
                  <c:v>6.3758488387832823</c:v>
                </c:pt>
                <c:pt idx="32">
                  <c:v>6.4466555201856641</c:v>
                </c:pt>
                <c:pt idx="33">
                  <c:v>6.4440549897431403</c:v>
                </c:pt>
                <c:pt idx="34">
                  <c:v>6.3135159085931729</c:v>
                </c:pt>
                <c:pt idx="35">
                  <c:v>6.2528696751719171</c:v>
                </c:pt>
                <c:pt idx="36">
                  <c:v>6.0673560523784413</c:v>
                </c:pt>
                <c:pt idx="37">
                  <c:v>6.0435157054322639</c:v>
                </c:pt>
                <c:pt idx="38">
                  <c:v>6.0265017737423241</c:v>
                </c:pt>
                <c:pt idx="39">
                  <c:v>6.1484808167487905</c:v>
                </c:pt>
                <c:pt idx="40">
                  <c:v>5.9208080541146195</c:v>
                </c:pt>
                <c:pt idx="41">
                  <c:v>5.8626831820289311</c:v>
                </c:pt>
                <c:pt idx="42">
                  <c:v>5.9192358257395483</c:v>
                </c:pt>
                <c:pt idx="43">
                  <c:v>6.0242098807255156</c:v>
                </c:pt>
                <c:pt idx="44">
                  <c:v>5.8738711856971753</c:v>
                </c:pt>
                <c:pt idx="45">
                  <c:v>5.869455213975117</c:v>
                </c:pt>
                <c:pt idx="46">
                  <c:v>6.104035283913543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8-4E2E-AE6D-82D992E54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63528"/>
        <c:axId val="594861960"/>
      </c:scatterChart>
      <c:valAx>
        <c:axId val="594863528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1960"/>
        <c:crosses val="autoZero"/>
        <c:crossBetween val="midCat"/>
      </c:valAx>
      <c:valAx>
        <c:axId val="59486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of Slow organic carbon </a:t>
                </a:r>
              </a:p>
              <a:p>
                <a:pPr>
                  <a:defRPr/>
                </a:pPr>
                <a:r>
                  <a:rPr lang="en-US"/>
                  <a:t>(t C/ha)</a:t>
                </a:r>
              </a:p>
            </c:rich>
          </c:tx>
          <c:layout>
            <c:manualLayout>
              <c:xMode val="edge"/>
              <c:yMode val="edge"/>
              <c:x val="1.3736263736263736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'Time sequence'!$V$3</c:f>
          <c:strCache>
            <c:ptCount val="1"/>
            <c:pt idx="0">
              <c:v>PASSIVEy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 sequence'!$C$16:$C$62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'Time sequence'!$V$16:$V$62</c:f>
              <c:numCache>
                <c:formatCode>0.00</c:formatCode>
                <c:ptCount val="47"/>
                <c:pt idx="0">
                  <c:v>108.0168262441852</c:v>
                </c:pt>
                <c:pt idx="1">
                  <c:v>107.98745720346318</c:v>
                </c:pt>
                <c:pt idx="2">
                  <c:v>107.98723982713064</c:v>
                </c:pt>
                <c:pt idx="3">
                  <c:v>107.94390661504806</c:v>
                </c:pt>
                <c:pt idx="4">
                  <c:v>107.88224056879466</c:v>
                </c:pt>
                <c:pt idx="5">
                  <c:v>107.87756650108794</c:v>
                </c:pt>
                <c:pt idx="6">
                  <c:v>107.86691073065805</c:v>
                </c:pt>
                <c:pt idx="7">
                  <c:v>107.84551020126599</c:v>
                </c:pt>
                <c:pt idx="8">
                  <c:v>107.80901298724663</c:v>
                </c:pt>
                <c:pt idx="9">
                  <c:v>107.77097406764412</c:v>
                </c:pt>
                <c:pt idx="10">
                  <c:v>107.75960399698614</c:v>
                </c:pt>
                <c:pt idx="11">
                  <c:v>107.73514360700887</c:v>
                </c:pt>
                <c:pt idx="12">
                  <c:v>107.70802099742514</c:v>
                </c:pt>
                <c:pt idx="13">
                  <c:v>107.66761368912597</c:v>
                </c:pt>
                <c:pt idx="14">
                  <c:v>107.66483150196507</c:v>
                </c:pt>
                <c:pt idx="15">
                  <c:v>107.66217798289672</c:v>
                </c:pt>
                <c:pt idx="16">
                  <c:v>107.66594323273272</c:v>
                </c:pt>
                <c:pt idx="17">
                  <c:v>107.66554171902283</c:v>
                </c:pt>
                <c:pt idx="18">
                  <c:v>107.64729083355719</c:v>
                </c:pt>
                <c:pt idx="19">
                  <c:v>107.63462259673703</c:v>
                </c:pt>
                <c:pt idx="20">
                  <c:v>107.62234943784601</c:v>
                </c:pt>
                <c:pt idx="21">
                  <c:v>107.60872312910847</c:v>
                </c:pt>
                <c:pt idx="22">
                  <c:v>107.58528716504139</c:v>
                </c:pt>
                <c:pt idx="23">
                  <c:v>107.59400479607362</c:v>
                </c:pt>
                <c:pt idx="24">
                  <c:v>107.60758711758994</c:v>
                </c:pt>
                <c:pt idx="25">
                  <c:v>107.60736191964712</c:v>
                </c:pt>
                <c:pt idx="26">
                  <c:v>107.63483230430408</c:v>
                </c:pt>
                <c:pt idx="27">
                  <c:v>107.60765672048639</c:v>
                </c:pt>
                <c:pt idx="28">
                  <c:v>107.63636858665338</c:v>
                </c:pt>
                <c:pt idx="29">
                  <c:v>107.64229867845498</c:v>
                </c:pt>
                <c:pt idx="30">
                  <c:v>107.62962623861193</c:v>
                </c:pt>
                <c:pt idx="31">
                  <c:v>107.59202768642378</c:v>
                </c:pt>
                <c:pt idx="32">
                  <c:v>107.59825408556718</c:v>
                </c:pt>
                <c:pt idx="33">
                  <c:v>107.59249235374257</c:v>
                </c:pt>
                <c:pt idx="34">
                  <c:v>107.56426433396653</c:v>
                </c:pt>
                <c:pt idx="35">
                  <c:v>107.54340957760019</c:v>
                </c:pt>
                <c:pt idx="36">
                  <c:v>107.5004979279673</c:v>
                </c:pt>
                <c:pt idx="37">
                  <c:v>107.47878868348418</c:v>
                </c:pt>
                <c:pt idx="38">
                  <c:v>107.45785113456176</c:v>
                </c:pt>
                <c:pt idx="39">
                  <c:v>107.45841133353267</c:v>
                </c:pt>
                <c:pt idx="40">
                  <c:v>107.4012404883791</c:v>
                </c:pt>
                <c:pt idx="41">
                  <c:v>107.3649254140941</c:v>
                </c:pt>
                <c:pt idx="42">
                  <c:v>107.35362069315406</c:v>
                </c:pt>
                <c:pt idx="43">
                  <c:v>107.34867552202824</c:v>
                </c:pt>
                <c:pt idx="44">
                  <c:v>107.30357594286484</c:v>
                </c:pt>
                <c:pt idx="45">
                  <c:v>107.28058260526468</c:v>
                </c:pt>
                <c:pt idx="46">
                  <c:v>107.29525146403847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9-47C0-85E9-8C656960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62744"/>
        <c:axId val="594863920"/>
      </c:scatterChart>
      <c:valAx>
        <c:axId val="594862744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3920"/>
        <c:crosses val="autoZero"/>
        <c:crossBetween val="midCat"/>
      </c:valAx>
      <c:valAx>
        <c:axId val="5948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of Passive organic carbon </a:t>
                </a:r>
              </a:p>
              <a:p>
                <a:pPr>
                  <a:defRPr/>
                </a:pPr>
                <a:r>
                  <a:rPr lang="en-US"/>
                  <a:t>(t C/ha)</a:t>
                </a:r>
              </a:p>
            </c:rich>
          </c:tx>
          <c:layout>
            <c:manualLayout>
              <c:xMode val="edge"/>
              <c:yMode val="edge"/>
              <c:x val="1.3736263736263736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'Time sequence'!$X$3</c:f>
          <c:strCache>
            <c:ptCount val="1"/>
            <c:pt idx="0">
              <c:v>SOCy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'Time sequence'!$C$16:$C$62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'Time sequence'!$X$16:$X$62</c:f>
              <c:numCache>
                <c:formatCode>0.00</c:formatCode>
                <c:ptCount val="47"/>
                <c:pt idx="0">
                  <c:v>115.43028557254736</c:v>
                </c:pt>
                <c:pt idx="1">
                  <c:v>115.08192479683264</c:v>
                </c:pt>
                <c:pt idx="2">
                  <c:v>115.16645346491903</c:v>
                </c:pt>
                <c:pt idx="3">
                  <c:v>114.7927942133571</c:v>
                </c:pt>
                <c:pt idx="4">
                  <c:v>114.41819448834437</c:v>
                </c:pt>
                <c:pt idx="5">
                  <c:v>114.62725558034886</c:v>
                </c:pt>
                <c:pt idx="6">
                  <c:v>114.60425341920912</c:v>
                </c:pt>
                <c:pt idx="7">
                  <c:v>114.51933427922614</c:v>
                </c:pt>
                <c:pt idx="8">
                  <c:v>114.33965844207084</c:v>
                </c:pt>
                <c:pt idx="9">
                  <c:v>114.22381543404774</c:v>
                </c:pt>
                <c:pt idx="10">
                  <c:v>114.35221986032263</c:v>
                </c:pt>
                <c:pt idx="11">
                  <c:v>114.27908789353368</c:v>
                </c:pt>
                <c:pt idx="12">
                  <c:v>114.1798240294714</c:v>
                </c:pt>
                <c:pt idx="13">
                  <c:v>114.04619276887806</c:v>
                </c:pt>
                <c:pt idx="14">
                  <c:v>114.24676420830586</c:v>
                </c:pt>
                <c:pt idx="15">
                  <c:v>114.34521429211506</c:v>
                </c:pt>
                <c:pt idx="16">
                  <c:v>114.48601830699479</c:v>
                </c:pt>
                <c:pt idx="17">
                  <c:v>114.54682922373503</c:v>
                </c:pt>
                <c:pt idx="18">
                  <c:v>114.44370252903178</c:v>
                </c:pt>
                <c:pt idx="19">
                  <c:v>114.45031661967575</c:v>
                </c:pt>
                <c:pt idx="20">
                  <c:v>114.43223387209954</c:v>
                </c:pt>
                <c:pt idx="21">
                  <c:v>114.40741722356785</c:v>
                </c:pt>
                <c:pt idx="22">
                  <c:v>114.32460974545121</c:v>
                </c:pt>
                <c:pt idx="23">
                  <c:v>114.53999040186507</c:v>
                </c:pt>
                <c:pt idx="24">
                  <c:v>114.69834009646456</c:v>
                </c:pt>
                <c:pt idx="25">
                  <c:v>114.67776072125623</c:v>
                </c:pt>
                <c:pt idx="26">
                  <c:v>114.97357217998473</c:v>
                </c:pt>
                <c:pt idx="27">
                  <c:v>114.6217971662637</c:v>
                </c:pt>
                <c:pt idx="28">
                  <c:v>115.00360402745603</c:v>
                </c:pt>
                <c:pt idx="29">
                  <c:v>114.96477347442473</c:v>
                </c:pt>
                <c:pt idx="30">
                  <c:v>114.81520968333271</c:v>
                </c:pt>
                <c:pt idx="31">
                  <c:v>114.50118704964927</c:v>
                </c:pt>
                <c:pt idx="32">
                  <c:v>114.69670949699393</c:v>
                </c:pt>
                <c:pt idx="33">
                  <c:v>114.65228808264918</c:v>
                </c:pt>
                <c:pt idx="34">
                  <c:v>114.42912400676617</c:v>
                </c:pt>
                <c:pt idx="35">
                  <c:v>114.37208489393353</c:v>
                </c:pt>
                <c:pt idx="36">
                  <c:v>114.06018492509537</c:v>
                </c:pt>
                <c:pt idx="37">
                  <c:v>114.09091755982543</c:v>
                </c:pt>
                <c:pt idx="38">
                  <c:v>114.05398612086952</c:v>
                </c:pt>
                <c:pt idx="39">
                  <c:v>114.23868185327787</c:v>
                </c:pt>
                <c:pt idx="40">
                  <c:v>113.81005332177634</c:v>
                </c:pt>
                <c:pt idx="41">
                  <c:v>113.76917391166911</c:v>
                </c:pt>
                <c:pt idx="42">
                  <c:v>113.86623614176862</c:v>
                </c:pt>
                <c:pt idx="43">
                  <c:v>113.9893504103274</c:v>
                </c:pt>
                <c:pt idx="44">
                  <c:v>113.67729820543951</c:v>
                </c:pt>
                <c:pt idx="45">
                  <c:v>113.70982495497842</c:v>
                </c:pt>
                <c:pt idx="46">
                  <c:v>114.06548316646933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0-4A4D-85B6-E945C528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26232"/>
        <c:axId val="598321136"/>
      </c:scatterChart>
      <c:valAx>
        <c:axId val="598326232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21136"/>
        <c:crosses val="autoZero"/>
        <c:crossBetween val="midCat"/>
      </c:valAx>
      <c:valAx>
        <c:axId val="5983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of soil organic carbon </a:t>
                </a:r>
              </a:p>
              <a:p>
                <a:pPr>
                  <a:defRPr/>
                </a:pPr>
                <a:r>
                  <a:rPr lang="en-US"/>
                  <a:t>(t C/ha)</a:t>
                </a:r>
              </a:p>
            </c:rich>
          </c:tx>
          <c:layout>
            <c:manualLayout>
              <c:xMode val="edge"/>
              <c:yMode val="edge"/>
              <c:x val="1.3736263736263736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2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ACTIVEy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'Time sequence'!$C$16:$C$62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'Time sequence'!$O$16:$O$62</c:f>
              <c:numCache>
                <c:formatCode>0.00</c:formatCode>
                <c:ptCount val="47"/>
                <c:pt idx="0">
                  <c:v>5.8114782923869401E-2</c:v>
                </c:pt>
                <c:pt idx="1">
                  <c:v>-0.13136174261524936</c:v>
                </c:pt>
                <c:pt idx="2">
                  <c:v>7.2444508543469954E-2</c:v>
                </c:pt>
                <c:pt idx="3">
                  <c:v>-0.10220776016548627</c:v>
                </c:pt>
                <c:pt idx="4">
                  <c:v>-3.6274690745685678E-2</c:v>
                </c:pt>
                <c:pt idx="5">
                  <c:v>0.12597345016805106</c:v>
                </c:pt>
                <c:pt idx="6">
                  <c:v>-2.5377686288999945E-2</c:v>
                </c:pt>
                <c:pt idx="7">
                  <c:v>-2.6679492376914915E-2</c:v>
                </c:pt>
                <c:pt idx="8">
                  <c:v>-3.6098132274733796E-2</c:v>
                </c:pt>
                <c:pt idx="9">
                  <c:v>5.2377135628918214E-3</c:v>
                </c:pt>
                <c:pt idx="10">
                  <c:v>6.4493865525780736E-2</c:v>
                </c:pt>
                <c:pt idx="11">
                  <c:v>-3.4941975816983328E-2</c:v>
                </c:pt>
                <c:pt idx="12">
                  <c:v>-2.3088309728415246E-2</c:v>
                </c:pt>
                <c:pt idx="13">
                  <c:v>-1.2056672320274076E-2</c:v>
                </c:pt>
                <c:pt idx="14">
                  <c:v>9.1044183914076759E-2</c:v>
                </c:pt>
                <c:pt idx="15">
                  <c:v>8.5638053758430033E-4</c:v>
                </c:pt>
                <c:pt idx="16">
                  <c:v>1.9327341546970134E-2</c:v>
                </c:pt>
                <c:pt idx="17">
                  <c:v>-1.2562206689332833E-2</c:v>
                </c:pt>
                <c:pt idx="18">
                  <c:v>-4.9541688484549873E-2</c:v>
                </c:pt>
                <c:pt idx="19">
                  <c:v>1.5747009987982952E-2</c:v>
                </c:pt>
                <c:pt idx="20">
                  <c:v>-2.9468981231531854E-3</c:v>
                </c:pt>
                <c:pt idx="21">
                  <c:v>-3.0325844542449243E-3</c:v>
                </c:pt>
                <c:pt idx="22">
                  <c:v>-1.5114893980155086E-2</c:v>
                </c:pt>
                <c:pt idx="23">
                  <c:v>8.2767730635726178E-2</c:v>
                </c:pt>
                <c:pt idx="24">
                  <c:v>2.392067223242067E-2</c:v>
                </c:pt>
                <c:pt idx="25">
                  <c:v>-5.1636824065463993E-2</c:v>
                </c:pt>
                <c:pt idx="26">
                  <c:v>8.6238862760298907E-2</c:v>
                </c:pt>
                <c:pt idx="27">
                  <c:v>-0.16676634358292552</c:v>
                </c:pt>
                <c:pt idx="28">
                  <c:v>0.16731085861070316</c:v>
                </c:pt>
                <c:pt idx="29">
                  <c:v>-6.8557877182999438E-2</c:v>
                </c:pt>
                <c:pt idx="30">
                  <c:v>-4.8922440934089151E-2</c:v>
                </c:pt>
                <c:pt idx="31">
                  <c:v>-6.6534758045203479E-2</c:v>
                </c:pt>
                <c:pt idx="32">
                  <c:v>0.11848936679888256</c:v>
                </c:pt>
                <c:pt idx="33">
                  <c:v>-3.6059152077628998E-2</c:v>
                </c:pt>
                <c:pt idx="34">
                  <c:v>-6.439697495699348E-2</c:v>
                </c:pt>
                <c:pt idx="35">
                  <c:v>2.4461876954952277E-2</c:v>
                </c:pt>
                <c:pt idx="36">
                  <c:v>-8.3474696411804827E-2</c:v>
                </c:pt>
                <c:pt idx="37">
                  <c:v>7.6282226159361644E-2</c:v>
                </c:pt>
                <c:pt idx="38">
                  <c:v>1.0200416564573045E-3</c:v>
                </c:pt>
                <c:pt idx="39">
                  <c:v>6.215649043097804E-2</c:v>
                </c:pt>
                <c:pt idx="40">
                  <c:v>-0.14378492371379653</c:v>
                </c:pt>
                <c:pt idx="41">
                  <c:v>5.3560536263456193E-2</c:v>
                </c:pt>
                <c:pt idx="42">
                  <c:v>5.1814307328942322E-2</c:v>
                </c:pt>
                <c:pt idx="43">
                  <c:v>2.3085384698622868E-2</c:v>
                </c:pt>
                <c:pt idx="44">
                  <c:v>-0.11661393069614695</c:v>
                </c:pt>
                <c:pt idx="45">
                  <c:v>5.9936058861115804E-2</c:v>
                </c:pt>
                <c:pt idx="46">
                  <c:v>0.10640928277871375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5-460B-8296-C374F49C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26624"/>
        <c:axId val="598320744"/>
      </c:scatterChart>
      <c:valAx>
        <c:axId val="598326624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20744"/>
        <c:crosses val="autoZero"/>
        <c:crossBetween val="midCat"/>
      </c:valAx>
      <c:valAx>
        <c:axId val="5983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change in Active organic carbon </a:t>
                </a:r>
              </a:p>
              <a:p>
                <a:pPr>
                  <a:defRPr/>
                </a:pPr>
                <a:r>
                  <a:rPr lang="en-US"/>
                  <a:t>t C/ha)</a:t>
                </a:r>
              </a:p>
            </c:rich>
          </c:tx>
          <c:layout>
            <c:manualLayout>
              <c:xMode val="edge"/>
              <c:yMode val="edge"/>
              <c:x val="1.3736263736263736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SLOWy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sequence'!$C$16:$C$62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'Time sequence'!$S$16:$S$62</c:f>
              <c:numCache>
                <c:formatCode>0.00</c:formatCode>
                <c:ptCount val="47"/>
                <c:pt idx="0">
                  <c:v>0.10211697828586086</c:v>
                </c:pt>
                <c:pt idx="1">
                  <c:v>-0.18762999237745781</c:v>
                </c:pt>
                <c:pt idx="2">
                  <c:v>1.230153587546301E-2</c:v>
                </c:pt>
                <c:pt idx="3">
                  <c:v>-0.22811827931387452</c:v>
                </c:pt>
                <c:pt idx="4">
                  <c:v>-0.27665898801363298</c:v>
                </c:pt>
                <c:pt idx="5">
                  <c:v>8.7761709543148214E-2</c:v>
                </c:pt>
                <c:pt idx="6">
                  <c:v>1.3031295579144953E-2</c:v>
                </c:pt>
                <c:pt idx="7">
                  <c:v>-3.6839118214001765E-2</c:v>
                </c:pt>
                <c:pt idx="8">
                  <c:v>-0.10708049086119598</c:v>
                </c:pt>
                <c:pt idx="9">
                  <c:v>-8.304180198348643E-2</c:v>
                </c:pt>
                <c:pt idx="10">
                  <c:v>7.5280631407089516E-2</c:v>
                </c:pt>
                <c:pt idx="11">
                  <c:v>-1.3729600994690117E-2</c:v>
                </c:pt>
                <c:pt idx="12">
                  <c:v>-4.9052944750127558E-2</c:v>
                </c:pt>
                <c:pt idx="13">
                  <c:v>-8.1167279973919371E-2</c:v>
                </c:pt>
                <c:pt idx="14">
                  <c:v>0.11230944267463361</c:v>
                </c:pt>
                <c:pt idx="15">
                  <c:v>0.10024722233995664</c:v>
                </c:pt>
                <c:pt idx="16">
                  <c:v>0.11771142349677621</c:v>
                </c:pt>
                <c:pt idx="17">
                  <c:v>7.3774637139454313E-2</c:v>
                </c:pt>
                <c:pt idx="18">
                  <c:v>-3.5334120753057974E-2</c:v>
                </c:pt>
                <c:pt idx="19">
                  <c:v>3.535317476137223E-3</c:v>
                </c:pt>
                <c:pt idx="20">
                  <c:v>-2.8626905620319221E-3</c:v>
                </c:pt>
                <c:pt idx="21">
                  <c:v>-8.1577553399005964E-3</c:v>
                </c:pt>
                <c:pt idx="22">
                  <c:v>-4.4256620069412556E-2</c:v>
                </c:pt>
                <c:pt idx="23">
                  <c:v>0.12389529474590333</c:v>
                </c:pt>
                <c:pt idx="24">
                  <c:v>0.12084670085075988</c:v>
                </c:pt>
                <c:pt idx="25">
                  <c:v>3.128264679995052E-2</c:v>
                </c:pt>
                <c:pt idx="26">
                  <c:v>0.18210221131123294</c:v>
                </c:pt>
                <c:pt idx="27">
                  <c:v>-0.15783308632040072</c:v>
                </c:pt>
                <c:pt idx="28">
                  <c:v>0.18578413641463509</c:v>
                </c:pt>
                <c:pt idx="29">
                  <c:v>2.3797232350106334E-2</c:v>
                </c:pt>
                <c:pt idx="30">
                  <c:v>-8.7968910314899063E-2</c:v>
                </c:pt>
                <c:pt idx="31">
                  <c:v>-0.20988932345007427</c:v>
                </c:pt>
                <c:pt idx="32">
                  <c:v>7.0806681402381777E-2</c:v>
                </c:pt>
                <c:pt idx="33">
                  <c:v>-2.6005304425238407E-3</c:v>
                </c:pt>
                <c:pt idx="34">
                  <c:v>-0.13053908114996737</c:v>
                </c:pt>
                <c:pt idx="35">
                  <c:v>-6.0646233421255857E-2</c:v>
                </c:pt>
                <c:pt idx="36">
                  <c:v>-0.18551362279347572</c:v>
                </c:pt>
                <c:pt idx="37">
                  <c:v>-2.3840346946177426E-2</c:v>
                </c:pt>
                <c:pt idx="38">
                  <c:v>-1.701393168993981E-2</c:v>
                </c:pt>
                <c:pt idx="39">
                  <c:v>0.12197904300646645</c:v>
                </c:pt>
                <c:pt idx="40">
                  <c:v>-0.22767276263417102</c:v>
                </c:pt>
                <c:pt idx="41">
                  <c:v>-5.8124872085688395E-2</c:v>
                </c:pt>
                <c:pt idx="42">
                  <c:v>5.655264371061719E-2</c:v>
                </c:pt>
                <c:pt idx="43">
                  <c:v>0.10497405498596724</c:v>
                </c:pt>
                <c:pt idx="44">
                  <c:v>-0.1503386950283403</c:v>
                </c:pt>
                <c:pt idx="45">
                  <c:v>-4.4159717220582095E-3</c:v>
                </c:pt>
                <c:pt idx="46">
                  <c:v>0.23458006993842595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D-4AD2-B2E3-1FD20F24C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25448"/>
        <c:axId val="598319176"/>
      </c:scatterChart>
      <c:valAx>
        <c:axId val="598325448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9176"/>
        <c:crosses val="autoZero"/>
        <c:crossBetween val="midCat"/>
      </c:valAx>
      <c:valAx>
        <c:axId val="5983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change in Slow</a:t>
                </a:r>
                <a:r>
                  <a:rPr lang="en-US" baseline="0"/>
                  <a:t> </a:t>
                </a:r>
                <a:r>
                  <a:rPr lang="en-US"/>
                  <a:t>organic carbon </a:t>
                </a:r>
              </a:p>
              <a:p>
                <a:pPr>
                  <a:defRPr/>
                </a:pPr>
                <a:r>
                  <a:rPr lang="en-US"/>
                  <a:t>(t C/ha)</a:t>
                </a:r>
              </a:p>
            </c:rich>
          </c:tx>
          <c:layout>
            <c:manualLayout>
              <c:xMode val="edge"/>
              <c:yMode val="edge"/>
              <c:x val="1.3736263736263736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PASSIVEy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 sequence'!$C$16:$C$62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'Time sequence'!$W$16:$W$62</c:f>
              <c:numCache>
                <c:formatCode>0.00</c:formatCode>
                <c:ptCount val="47"/>
                <c:pt idx="0">
                  <c:v>1.8090478323287584E-2</c:v>
                </c:pt>
                <c:pt idx="1">
                  <c:v>-2.9369040722016848E-2</c:v>
                </c:pt>
                <c:pt idx="2">
                  <c:v>-2.1737633254304001E-4</c:v>
                </c:pt>
                <c:pt idx="3">
                  <c:v>-4.3333212082572459E-2</c:v>
                </c:pt>
                <c:pt idx="4">
                  <c:v>-6.1666046253407103E-2</c:v>
                </c:pt>
                <c:pt idx="5">
                  <c:v>-4.6740677067163006E-3</c:v>
                </c:pt>
                <c:pt idx="6">
                  <c:v>-1.0655770429892186E-2</c:v>
                </c:pt>
                <c:pt idx="7">
                  <c:v>-2.1400529392053613E-2</c:v>
                </c:pt>
                <c:pt idx="8">
                  <c:v>-3.64972140193629E-2</c:v>
                </c:pt>
                <c:pt idx="9">
                  <c:v>-3.8038919602513488E-2</c:v>
                </c:pt>
                <c:pt idx="10">
                  <c:v>-1.1370070657974907E-2</c:v>
                </c:pt>
                <c:pt idx="11">
                  <c:v>-2.4460389977278396E-2</c:v>
                </c:pt>
                <c:pt idx="12">
                  <c:v>-2.7122609583727808E-2</c:v>
                </c:pt>
                <c:pt idx="13">
                  <c:v>-4.0407308299165834E-2</c:v>
                </c:pt>
                <c:pt idx="14">
                  <c:v>-2.7821871609035043E-3</c:v>
                </c:pt>
                <c:pt idx="15">
                  <c:v>-2.6535190683460996E-3</c:v>
                </c:pt>
                <c:pt idx="16">
                  <c:v>3.7652498359932451E-3</c:v>
                </c:pt>
                <c:pt idx="17">
                  <c:v>-4.0151370988894541E-4</c:v>
                </c:pt>
                <c:pt idx="18">
                  <c:v>-1.825088546563336E-2</c:v>
                </c:pt>
                <c:pt idx="19">
                  <c:v>-1.2668236820161383E-2</c:v>
                </c:pt>
                <c:pt idx="20">
                  <c:v>-1.2273158891019875E-2</c:v>
                </c:pt>
                <c:pt idx="21">
                  <c:v>-1.3626308737542558E-2</c:v>
                </c:pt>
                <c:pt idx="22">
                  <c:v>-2.3435964067076043E-2</c:v>
                </c:pt>
                <c:pt idx="23">
                  <c:v>8.7176310322263362E-3</c:v>
                </c:pt>
                <c:pt idx="24">
                  <c:v>1.3582321516324214E-2</c:v>
                </c:pt>
                <c:pt idx="25">
                  <c:v>-2.2519794282516159E-4</c:v>
                </c:pt>
                <c:pt idx="26">
                  <c:v>2.7470384656965052E-2</c:v>
                </c:pt>
                <c:pt idx="27">
                  <c:v>-2.717558381769436E-2</c:v>
                </c:pt>
                <c:pt idx="28">
                  <c:v>2.8711866166986511E-2</c:v>
                </c:pt>
                <c:pt idx="29">
                  <c:v>5.9300918016020887E-3</c:v>
                </c:pt>
                <c:pt idx="30">
                  <c:v>-1.2672439843044003E-2</c:v>
                </c:pt>
                <c:pt idx="31">
                  <c:v>-3.7598552188157441E-2</c:v>
                </c:pt>
                <c:pt idx="32">
                  <c:v>6.2263991434008403E-3</c:v>
                </c:pt>
                <c:pt idx="33">
                  <c:v>-5.7617318246059313E-3</c:v>
                </c:pt>
                <c:pt idx="34">
                  <c:v>-2.8228019776037172E-2</c:v>
                </c:pt>
                <c:pt idx="35">
                  <c:v>-2.085475636634726E-2</c:v>
                </c:pt>
                <c:pt idx="36">
                  <c:v>-4.2911649632884519E-2</c:v>
                </c:pt>
                <c:pt idx="37">
                  <c:v>-2.1709244483119505E-2</c:v>
                </c:pt>
                <c:pt idx="38">
                  <c:v>-2.0937548922418614E-2</c:v>
                </c:pt>
                <c:pt idx="39">
                  <c:v>5.601989709020927E-4</c:v>
                </c:pt>
                <c:pt idx="40">
                  <c:v>-5.7170845153564187E-2</c:v>
                </c:pt>
                <c:pt idx="41">
                  <c:v>-3.6315074284999582E-2</c:v>
                </c:pt>
                <c:pt idx="42">
                  <c:v>-1.1304720940046309E-2</c:v>
                </c:pt>
                <c:pt idx="43">
                  <c:v>-4.9451711258114983E-3</c:v>
                </c:pt>
                <c:pt idx="44">
                  <c:v>-4.5099579163405679E-2</c:v>
                </c:pt>
                <c:pt idx="45">
                  <c:v>-2.2993337600155428E-2</c:v>
                </c:pt>
                <c:pt idx="46">
                  <c:v>1.4668858773788429E-2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3-408A-9A33-6977C7B8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30152"/>
        <c:axId val="598319568"/>
      </c:scatterChart>
      <c:valAx>
        <c:axId val="598330152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9568"/>
        <c:crosses val="autoZero"/>
        <c:crossBetween val="midCat"/>
      </c:valAx>
      <c:valAx>
        <c:axId val="5983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change in Passive</a:t>
                </a:r>
                <a:r>
                  <a:rPr lang="en-US" baseline="0"/>
                  <a:t> </a:t>
                </a:r>
                <a:r>
                  <a:rPr lang="en-US"/>
                  <a:t>organic carbon </a:t>
                </a:r>
              </a:p>
              <a:p>
                <a:pPr>
                  <a:defRPr/>
                </a:pPr>
                <a:r>
                  <a:rPr lang="en-US"/>
                  <a:t>(t C/ha)</a:t>
                </a:r>
              </a:p>
            </c:rich>
          </c:tx>
          <c:layout>
            <c:manualLayout>
              <c:xMode val="edge"/>
              <c:yMode val="edge"/>
              <c:x val="1.3736263736263736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3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SOCy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'Time sequence'!$C$16:$C$62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'Time sequence'!$Y$16:$Y$62</c:f>
              <c:numCache>
                <c:formatCode>0.00</c:formatCode>
                <c:ptCount val="47"/>
                <c:pt idx="0">
                  <c:v>0.17832223953301707</c:v>
                </c:pt>
                <c:pt idx="1">
                  <c:v>-0.34836077571472401</c:v>
                </c:pt>
                <c:pt idx="2">
                  <c:v>8.4528668086392145E-2</c:v>
                </c:pt>
                <c:pt idx="3">
                  <c:v>-0.37365925156193214</c:v>
                </c:pt>
                <c:pt idx="4">
                  <c:v>-0.37459972501272887</c:v>
                </c:pt>
                <c:pt idx="5">
                  <c:v>0.20906109200448952</c:v>
                </c:pt>
                <c:pt idx="6">
                  <c:v>-2.3002161139743293E-2</c:v>
                </c:pt>
                <c:pt idx="7">
                  <c:v>-8.4919139982972069E-2</c:v>
                </c:pt>
                <c:pt idx="8">
                  <c:v>-0.17967583715530111</c:v>
                </c:pt>
                <c:pt idx="9">
                  <c:v>-0.11584300802310565</c:v>
                </c:pt>
                <c:pt idx="10">
                  <c:v>0.12840442627489779</c:v>
                </c:pt>
                <c:pt idx="11">
                  <c:v>-7.3131966788949399E-2</c:v>
                </c:pt>
                <c:pt idx="12">
                  <c:v>-9.9263864062280049E-2</c:v>
                </c:pt>
                <c:pt idx="13">
                  <c:v>-0.13363126059334718</c:v>
                </c:pt>
                <c:pt idx="14">
                  <c:v>0.20057143942780442</c:v>
                </c:pt>
                <c:pt idx="15">
                  <c:v>9.8450083809197508E-2</c:v>
                </c:pt>
                <c:pt idx="16">
                  <c:v>0.14080401487973404</c:v>
                </c:pt>
                <c:pt idx="17">
                  <c:v>6.0810916740237531E-2</c:v>
                </c:pt>
                <c:pt idx="18">
                  <c:v>-0.1031266947032492</c:v>
                </c:pt>
                <c:pt idx="19">
                  <c:v>6.6140906439642322E-3</c:v>
                </c:pt>
                <c:pt idx="20">
                  <c:v>-1.8082747576201541E-2</c:v>
                </c:pt>
                <c:pt idx="21">
                  <c:v>-2.4816648531697183E-2</c:v>
                </c:pt>
                <c:pt idx="22">
                  <c:v>-8.2807478116635025E-2</c:v>
                </c:pt>
                <c:pt idx="23">
                  <c:v>0.21538065641385629</c:v>
                </c:pt>
                <c:pt idx="24">
                  <c:v>0.15834969459949377</c:v>
                </c:pt>
                <c:pt idx="25">
                  <c:v>-2.0579375208328088E-2</c:v>
                </c:pt>
                <c:pt idx="26">
                  <c:v>0.2958114587284939</c:v>
                </c:pt>
                <c:pt idx="27">
                  <c:v>-0.35177501372102427</c:v>
                </c:pt>
                <c:pt idx="28">
                  <c:v>0.38180686119233087</c:v>
                </c:pt>
                <c:pt idx="29">
                  <c:v>-3.8830553031303339E-2</c:v>
                </c:pt>
                <c:pt idx="30">
                  <c:v>-0.14956379109202089</c:v>
                </c:pt>
                <c:pt idx="31">
                  <c:v>-0.31402263368343597</c:v>
                </c:pt>
                <c:pt idx="32">
                  <c:v>0.19552244734465773</c:v>
                </c:pt>
                <c:pt idx="33">
                  <c:v>-4.4421414344753885E-2</c:v>
                </c:pt>
                <c:pt idx="34">
                  <c:v>-0.22316407588300535</c:v>
                </c:pt>
                <c:pt idx="35">
                  <c:v>-5.7039112832640626E-2</c:v>
                </c:pt>
                <c:pt idx="36">
                  <c:v>-0.31189996883816207</c:v>
                </c:pt>
                <c:pt idx="37">
                  <c:v>3.0732634730057384E-2</c:v>
                </c:pt>
                <c:pt idx="38">
                  <c:v>-3.6931438955903673E-2</c:v>
                </c:pt>
                <c:pt idx="39">
                  <c:v>0.18469573240834336</c:v>
                </c:pt>
                <c:pt idx="40">
                  <c:v>-0.42862853150153057</c:v>
                </c:pt>
                <c:pt idx="41">
                  <c:v>-4.087941010722318E-2</c:v>
                </c:pt>
                <c:pt idx="42">
                  <c:v>9.7062230099510316E-2</c:v>
                </c:pt>
                <c:pt idx="43">
                  <c:v>0.12311426855877983</c:v>
                </c:pt>
                <c:pt idx="44">
                  <c:v>-0.31205220488789109</c:v>
                </c:pt>
                <c:pt idx="45">
                  <c:v>3.2526749538902777E-2</c:v>
                </c:pt>
                <c:pt idx="46">
                  <c:v>0.35565821149091903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D-446D-9930-B9FF2F85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19960"/>
        <c:axId val="598327016"/>
      </c:scatterChart>
      <c:valAx>
        <c:axId val="598319960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27016"/>
        <c:crosses val="autoZero"/>
        <c:crossBetween val="midCat"/>
      </c:valAx>
      <c:valAx>
        <c:axId val="59832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change in soil</a:t>
                </a:r>
                <a:r>
                  <a:rPr lang="en-US" baseline="0"/>
                  <a:t> </a:t>
                </a:r>
                <a:r>
                  <a:rPr lang="en-US"/>
                  <a:t>organic carbon </a:t>
                </a:r>
              </a:p>
              <a:p>
                <a:pPr>
                  <a:defRPr/>
                </a:pPr>
                <a:r>
                  <a:rPr lang="en-US"/>
                  <a:t>(t C/ha)</a:t>
                </a:r>
              </a:p>
            </c:rich>
          </c:tx>
          <c:layout>
            <c:manualLayout>
              <c:xMode val="edge"/>
              <c:yMode val="edge"/>
              <c:x val="1.3736263736263736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Monthly average temperature (degrees C)</a:t>
            </a:r>
          </a:p>
        </c:rich>
      </c:tx>
      <c:layout>
        <c:manualLayout>
          <c:xMode val="edge"/>
          <c:yMode val="edge"/>
          <c:x val="0.296050427207237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8393365722901E-2"/>
          <c:y val="0.17171296296296296"/>
          <c:w val="0.90971784776902886"/>
          <c:h val="0.7440357976086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'Climate Data'!$D$5</c:f>
              <c:strCache>
                <c:ptCount val="1"/>
                <c:pt idx="0">
                  <c:v>AvgTAvg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'Climate Data'!$C$6:$C$817</c:f>
              <c:numCache>
                <c:formatCode>0.000</c:formatCode>
                <c:ptCount val="812"/>
                <c:pt idx="0">
                  <c:v>1950</c:v>
                </c:pt>
                <c:pt idx="1">
                  <c:v>1950.0833333333333</c:v>
                </c:pt>
                <c:pt idx="2">
                  <c:v>1950.1666666666667</c:v>
                </c:pt>
                <c:pt idx="3">
                  <c:v>1950.25</c:v>
                </c:pt>
                <c:pt idx="4">
                  <c:v>1950.3333333333333</c:v>
                </c:pt>
                <c:pt idx="5">
                  <c:v>1950.4166666666667</c:v>
                </c:pt>
                <c:pt idx="6">
                  <c:v>1950.5</c:v>
                </c:pt>
                <c:pt idx="7">
                  <c:v>1950.5833333333333</c:v>
                </c:pt>
                <c:pt idx="8">
                  <c:v>1950.6666666666667</c:v>
                </c:pt>
                <c:pt idx="9">
                  <c:v>1950.75</c:v>
                </c:pt>
                <c:pt idx="10">
                  <c:v>1950.8333333333333</c:v>
                </c:pt>
                <c:pt idx="11">
                  <c:v>1950.9166666666667</c:v>
                </c:pt>
                <c:pt idx="12">
                  <c:v>1951</c:v>
                </c:pt>
                <c:pt idx="13">
                  <c:v>1951.0833333333333</c:v>
                </c:pt>
                <c:pt idx="14">
                  <c:v>1951.1666666666667</c:v>
                </c:pt>
                <c:pt idx="15">
                  <c:v>1951.25</c:v>
                </c:pt>
                <c:pt idx="16">
                  <c:v>1951.3333333333333</c:v>
                </c:pt>
                <c:pt idx="17">
                  <c:v>1951.4166666666667</c:v>
                </c:pt>
                <c:pt idx="18">
                  <c:v>1951.5</c:v>
                </c:pt>
                <c:pt idx="19">
                  <c:v>1951.5833333333333</c:v>
                </c:pt>
                <c:pt idx="20">
                  <c:v>1951.6666666666667</c:v>
                </c:pt>
                <c:pt idx="21">
                  <c:v>1951.75</c:v>
                </c:pt>
                <c:pt idx="22">
                  <c:v>1951.8333333333333</c:v>
                </c:pt>
                <c:pt idx="23">
                  <c:v>1951.9166666666667</c:v>
                </c:pt>
                <c:pt idx="24">
                  <c:v>1952</c:v>
                </c:pt>
                <c:pt idx="25">
                  <c:v>1952.0833333333333</c:v>
                </c:pt>
                <c:pt idx="26">
                  <c:v>1952.1666666666667</c:v>
                </c:pt>
                <c:pt idx="27">
                  <c:v>1952.25</c:v>
                </c:pt>
                <c:pt idx="28">
                  <c:v>1952.3333333333333</c:v>
                </c:pt>
                <c:pt idx="29">
                  <c:v>1952.4166666666667</c:v>
                </c:pt>
                <c:pt idx="30">
                  <c:v>1952.5</c:v>
                </c:pt>
                <c:pt idx="31">
                  <c:v>1952.5833333333333</c:v>
                </c:pt>
                <c:pt idx="32">
                  <c:v>1952.6666666666667</c:v>
                </c:pt>
                <c:pt idx="33">
                  <c:v>1952.75</c:v>
                </c:pt>
                <c:pt idx="34">
                  <c:v>1952.8333333333333</c:v>
                </c:pt>
                <c:pt idx="35">
                  <c:v>1952.9166666666667</c:v>
                </c:pt>
                <c:pt idx="36">
                  <c:v>1953</c:v>
                </c:pt>
                <c:pt idx="37">
                  <c:v>1953.0833333333333</c:v>
                </c:pt>
                <c:pt idx="38">
                  <c:v>1953.1666666666667</c:v>
                </c:pt>
                <c:pt idx="39">
                  <c:v>1953.25</c:v>
                </c:pt>
                <c:pt idx="40">
                  <c:v>1953.3333333333333</c:v>
                </c:pt>
                <c:pt idx="41">
                  <c:v>1953.4166666666667</c:v>
                </c:pt>
                <c:pt idx="42">
                  <c:v>1953.5</c:v>
                </c:pt>
                <c:pt idx="43">
                  <c:v>1953.5833333333333</c:v>
                </c:pt>
                <c:pt idx="44">
                  <c:v>1953.6666666666667</c:v>
                </c:pt>
                <c:pt idx="45">
                  <c:v>1953.75</c:v>
                </c:pt>
                <c:pt idx="46">
                  <c:v>1953.8333333333333</c:v>
                </c:pt>
                <c:pt idx="47">
                  <c:v>1953.9166666666667</c:v>
                </c:pt>
                <c:pt idx="48">
                  <c:v>1954</c:v>
                </c:pt>
                <c:pt idx="49">
                  <c:v>1954.0833333333333</c:v>
                </c:pt>
                <c:pt idx="50">
                  <c:v>1954.1666666666667</c:v>
                </c:pt>
                <c:pt idx="51">
                  <c:v>1954.25</c:v>
                </c:pt>
                <c:pt idx="52">
                  <c:v>1954.3333333333333</c:v>
                </c:pt>
                <c:pt idx="53">
                  <c:v>1954.4166666666667</c:v>
                </c:pt>
                <c:pt idx="54">
                  <c:v>1954.5</c:v>
                </c:pt>
                <c:pt idx="55">
                  <c:v>1954.5833333333333</c:v>
                </c:pt>
                <c:pt idx="56">
                  <c:v>1954.6666666666667</c:v>
                </c:pt>
                <c:pt idx="57">
                  <c:v>1954.75</c:v>
                </c:pt>
                <c:pt idx="58">
                  <c:v>1954.8333333333333</c:v>
                </c:pt>
                <c:pt idx="59">
                  <c:v>1954.9166666666667</c:v>
                </c:pt>
                <c:pt idx="60">
                  <c:v>1955</c:v>
                </c:pt>
                <c:pt idx="61">
                  <c:v>1955.0833333333333</c:v>
                </c:pt>
                <c:pt idx="62">
                  <c:v>1955.1666666666667</c:v>
                </c:pt>
                <c:pt idx="63">
                  <c:v>1955.25</c:v>
                </c:pt>
                <c:pt idx="64">
                  <c:v>1955.3333333333333</c:v>
                </c:pt>
                <c:pt idx="65">
                  <c:v>1955.4166666666667</c:v>
                </c:pt>
                <c:pt idx="66">
                  <c:v>1955.5</c:v>
                </c:pt>
                <c:pt idx="67">
                  <c:v>1955.5833333333333</c:v>
                </c:pt>
                <c:pt idx="68">
                  <c:v>1955.6666666666667</c:v>
                </c:pt>
                <c:pt idx="69">
                  <c:v>1955.75</c:v>
                </c:pt>
                <c:pt idx="70">
                  <c:v>1955.8333333333333</c:v>
                </c:pt>
                <c:pt idx="71">
                  <c:v>1955.9166666666667</c:v>
                </c:pt>
                <c:pt idx="72">
                  <c:v>1956</c:v>
                </c:pt>
                <c:pt idx="73">
                  <c:v>1956.0833333333333</c:v>
                </c:pt>
                <c:pt idx="74">
                  <c:v>1956.1666666666667</c:v>
                </c:pt>
                <c:pt idx="75">
                  <c:v>1956.25</c:v>
                </c:pt>
                <c:pt idx="76">
                  <c:v>1956.3333333333333</c:v>
                </c:pt>
                <c:pt idx="77">
                  <c:v>1956.4166666666667</c:v>
                </c:pt>
                <c:pt idx="78">
                  <c:v>1956.5</c:v>
                </c:pt>
                <c:pt idx="79">
                  <c:v>1956.5833333333333</c:v>
                </c:pt>
                <c:pt idx="80">
                  <c:v>1956.6666666666667</c:v>
                </c:pt>
                <c:pt idx="81">
                  <c:v>1956.75</c:v>
                </c:pt>
                <c:pt idx="82">
                  <c:v>1956.8333333333333</c:v>
                </c:pt>
                <c:pt idx="83">
                  <c:v>1956.9166666666667</c:v>
                </c:pt>
                <c:pt idx="84">
                  <c:v>1957</c:v>
                </c:pt>
                <c:pt idx="85">
                  <c:v>1957.0833333333333</c:v>
                </c:pt>
                <c:pt idx="86">
                  <c:v>1957.1666666666667</c:v>
                </c:pt>
                <c:pt idx="87">
                  <c:v>1957.25</c:v>
                </c:pt>
                <c:pt idx="88">
                  <c:v>1957.3333333333333</c:v>
                </c:pt>
                <c:pt idx="89">
                  <c:v>1957.4166666666667</c:v>
                </c:pt>
                <c:pt idx="90">
                  <c:v>1957.5</c:v>
                </c:pt>
                <c:pt idx="91">
                  <c:v>1957.5833333333333</c:v>
                </c:pt>
                <c:pt idx="92">
                  <c:v>1957.6666666666667</c:v>
                </c:pt>
                <c:pt idx="93">
                  <c:v>1957.75</c:v>
                </c:pt>
                <c:pt idx="94">
                  <c:v>1957.8333333333333</c:v>
                </c:pt>
                <c:pt idx="95">
                  <c:v>1957.9166666666667</c:v>
                </c:pt>
                <c:pt idx="96">
                  <c:v>1958</c:v>
                </c:pt>
                <c:pt idx="97">
                  <c:v>1958.0833333333333</c:v>
                </c:pt>
                <c:pt idx="98">
                  <c:v>1958.1666666666667</c:v>
                </c:pt>
                <c:pt idx="99">
                  <c:v>1958.25</c:v>
                </c:pt>
                <c:pt idx="100">
                  <c:v>1958.3333333333333</c:v>
                </c:pt>
                <c:pt idx="101">
                  <c:v>1958.4166666666667</c:v>
                </c:pt>
                <c:pt idx="102">
                  <c:v>1958.5</c:v>
                </c:pt>
                <c:pt idx="103">
                  <c:v>1958.5833333333333</c:v>
                </c:pt>
                <c:pt idx="104">
                  <c:v>1958.6666666666667</c:v>
                </c:pt>
                <c:pt idx="105">
                  <c:v>1958.75</c:v>
                </c:pt>
                <c:pt idx="106">
                  <c:v>1958.8333333333333</c:v>
                </c:pt>
                <c:pt idx="107">
                  <c:v>1958.9166666666667</c:v>
                </c:pt>
                <c:pt idx="108">
                  <c:v>1959</c:v>
                </c:pt>
                <c:pt idx="109">
                  <c:v>1959.0833333333333</c:v>
                </c:pt>
                <c:pt idx="110">
                  <c:v>1959.1666666666667</c:v>
                </c:pt>
                <c:pt idx="111">
                  <c:v>1959.25</c:v>
                </c:pt>
                <c:pt idx="112">
                  <c:v>1959.3333333333333</c:v>
                </c:pt>
                <c:pt idx="113">
                  <c:v>1959.4166666666667</c:v>
                </c:pt>
                <c:pt idx="114">
                  <c:v>1959.5</c:v>
                </c:pt>
                <c:pt idx="115">
                  <c:v>1959.5833333333333</c:v>
                </c:pt>
                <c:pt idx="116">
                  <c:v>1959.6666666666667</c:v>
                </c:pt>
                <c:pt idx="117">
                  <c:v>1959.75</c:v>
                </c:pt>
                <c:pt idx="118">
                  <c:v>1959.8333333333333</c:v>
                </c:pt>
                <c:pt idx="119">
                  <c:v>1959.9166666666667</c:v>
                </c:pt>
                <c:pt idx="120">
                  <c:v>1960</c:v>
                </c:pt>
                <c:pt idx="121">
                  <c:v>1960.0833333333333</c:v>
                </c:pt>
                <c:pt idx="122">
                  <c:v>1960.1666666666667</c:v>
                </c:pt>
                <c:pt idx="123">
                  <c:v>1960.25</c:v>
                </c:pt>
                <c:pt idx="124">
                  <c:v>1960.3333333333333</c:v>
                </c:pt>
                <c:pt idx="125">
                  <c:v>1960.4166666666667</c:v>
                </c:pt>
                <c:pt idx="126">
                  <c:v>1960.5</c:v>
                </c:pt>
                <c:pt idx="127">
                  <c:v>1960.5833333333333</c:v>
                </c:pt>
                <c:pt idx="128">
                  <c:v>1960.6666666666667</c:v>
                </c:pt>
                <c:pt idx="129">
                  <c:v>1960.75</c:v>
                </c:pt>
                <c:pt idx="130">
                  <c:v>1960.8333333333333</c:v>
                </c:pt>
                <c:pt idx="131">
                  <c:v>1960.9166666666667</c:v>
                </c:pt>
                <c:pt idx="132">
                  <c:v>1961</c:v>
                </c:pt>
                <c:pt idx="133">
                  <c:v>1961.0833333333333</c:v>
                </c:pt>
                <c:pt idx="134">
                  <c:v>1961.1666666666667</c:v>
                </c:pt>
                <c:pt idx="135">
                  <c:v>1961.25</c:v>
                </c:pt>
                <c:pt idx="136">
                  <c:v>1961.3333333333333</c:v>
                </c:pt>
                <c:pt idx="137">
                  <c:v>1961.4166666666667</c:v>
                </c:pt>
                <c:pt idx="138">
                  <c:v>1961.5</c:v>
                </c:pt>
                <c:pt idx="139">
                  <c:v>1961.5833333333333</c:v>
                </c:pt>
                <c:pt idx="140">
                  <c:v>1961.6666666666667</c:v>
                </c:pt>
                <c:pt idx="141">
                  <c:v>1961.75</c:v>
                </c:pt>
                <c:pt idx="142">
                  <c:v>1961.8333333333333</c:v>
                </c:pt>
                <c:pt idx="143">
                  <c:v>1961.9166666666667</c:v>
                </c:pt>
                <c:pt idx="144">
                  <c:v>1962</c:v>
                </c:pt>
                <c:pt idx="145">
                  <c:v>1962.0833333333333</c:v>
                </c:pt>
                <c:pt idx="146">
                  <c:v>1962.1666666666667</c:v>
                </c:pt>
                <c:pt idx="147">
                  <c:v>1962.25</c:v>
                </c:pt>
                <c:pt idx="148">
                  <c:v>1962.3333333333333</c:v>
                </c:pt>
                <c:pt idx="149">
                  <c:v>1962.4166666666667</c:v>
                </c:pt>
                <c:pt idx="150">
                  <c:v>1962.5</c:v>
                </c:pt>
                <c:pt idx="151">
                  <c:v>1962.5833333333333</c:v>
                </c:pt>
                <c:pt idx="152">
                  <c:v>1962.6666666666667</c:v>
                </c:pt>
                <c:pt idx="153">
                  <c:v>1962.75</c:v>
                </c:pt>
                <c:pt idx="154">
                  <c:v>1962.8333333333333</c:v>
                </c:pt>
                <c:pt idx="155">
                  <c:v>1962.9166666666667</c:v>
                </c:pt>
                <c:pt idx="156">
                  <c:v>1963</c:v>
                </c:pt>
                <c:pt idx="157">
                  <c:v>1963.0833333333333</c:v>
                </c:pt>
                <c:pt idx="158">
                  <c:v>1963.1666666666667</c:v>
                </c:pt>
                <c:pt idx="159">
                  <c:v>1963.25</c:v>
                </c:pt>
                <c:pt idx="160">
                  <c:v>1963.3333333333333</c:v>
                </c:pt>
                <c:pt idx="161">
                  <c:v>1963.4166666666667</c:v>
                </c:pt>
                <c:pt idx="162">
                  <c:v>1963.5</c:v>
                </c:pt>
                <c:pt idx="163">
                  <c:v>1963.5833333333333</c:v>
                </c:pt>
                <c:pt idx="164">
                  <c:v>1963.6666666666667</c:v>
                </c:pt>
                <c:pt idx="165">
                  <c:v>1963.75</c:v>
                </c:pt>
                <c:pt idx="166">
                  <c:v>1963.8333333333333</c:v>
                </c:pt>
                <c:pt idx="167">
                  <c:v>1963.9166666666667</c:v>
                </c:pt>
                <c:pt idx="168">
                  <c:v>1964</c:v>
                </c:pt>
                <c:pt idx="169">
                  <c:v>1964.0833333333333</c:v>
                </c:pt>
                <c:pt idx="170">
                  <c:v>1964.1666666666667</c:v>
                </c:pt>
                <c:pt idx="171">
                  <c:v>1964.25</c:v>
                </c:pt>
                <c:pt idx="172">
                  <c:v>1964.3333333333333</c:v>
                </c:pt>
                <c:pt idx="173">
                  <c:v>1964.4166666666667</c:v>
                </c:pt>
                <c:pt idx="174">
                  <c:v>1964.5</c:v>
                </c:pt>
                <c:pt idx="175">
                  <c:v>1964.5833333333333</c:v>
                </c:pt>
                <c:pt idx="176">
                  <c:v>1964.6666666666667</c:v>
                </c:pt>
                <c:pt idx="177">
                  <c:v>1964.75</c:v>
                </c:pt>
                <c:pt idx="178">
                  <c:v>1964.8333333333333</c:v>
                </c:pt>
                <c:pt idx="179">
                  <c:v>1964.9166666666667</c:v>
                </c:pt>
                <c:pt idx="180">
                  <c:v>1965</c:v>
                </c:pt>
                <c:pt idx="181">
                  <c:v>1965.0833333333333</c:v>
                </c:pt>
                <c:pt idx="182">
                  <c:v>1965.1666666666667</c:v>
                </c:pt>
                <c:pt idx="183">
                  <c:v>1965.25</c:v>
                </c:pt>
                <c:pt idx="184">
                  <c:v>1965.3333333333333</c:v>
                </c:pt>
                <c:pt idx="185">
                  <c:v>1965.4166666666667</c:v>
                </c:pt>
                <c:pt idx="186">
                  <c:v>1965.5</c:v>
                </c:pt>
                <c:pt idx="187">
                  <c:v>1965.5833333333333</c:v>
                </c:pt>
                <c:pt idx="188">
                  <c:v>1965.6666666666667</c:v>
                </c:pt>
                <c:pt idx="189">
                  <c:v>1965.75</c:v>
                </c:pt>
                <c:pt idx="190">
                  <c:v>1965.8333333333333</c:v>
                </c:pt>
                <c:pt idx="191">
                  <c:v>1965.9166666666667</c:v>
                </c:pt>
                <c:pt idx="192">
                  <c:v>1966</c:v>
                </c:pt>
                <c:pt idx="193">
                  <c:v>1966.0833333333333</c:v>
                </c:pt>
                <c:pt idx="194">
                  <c:v>1966.1666666666667</c:v>
                </c:pt>
                <c:pt idx="195">
                  <c:v>1966.25</c:v>
                </c:pt>
                <c:pt idx="196">
                  <c:v>1966.3333333333333</c:v>
                </c:pt>
                <c:pt idx="197">
                  <c:v>1966.4166666666667</c:v>
                </c:pt>
                <c:pt idx="198">
                  <c:v>1966.5</c:v>
                </c:pt>
                <c:pt idx="199">
                  <c:v>1966.5833333333333</c:v>
                </c:pt>
                <c:pt idx="200">
                  <c:v>1966.6666666666667</c:v>
                </c:pt>
                <c:pt idx="201">
                  <c:v>1966.75</c:v>
                </c:pt>
                <c:pt idx="202">
                  <c:v>1966.8333333333333</c:v>
                </c:pt>
                <c:pt idx="203">
                  <c:v>1966.9166666666667</c:v>
                </c:pt>
                <c:pt idx="204">
                  <c:v>1967</c:v>
                </c:pt>
                <c:pt idx="205">
                  <c:v>1967.0833333333333</c:v>
                </c:pt>
                <c:pt idx="206">
                  <c:v>1967.1666666666667</c:v>
                </c:pt>
                <c:pt idx="207">
                  <c:v>1967.25</c:v>
                </c:pt>
                <c:pt idx="208">
                  <c:v>1967.3333333333333</c:v>
                </c:pt>
                <c:pt idx="209">
                  <c:v>1967.4166666666667</c:v>
                </c:pt>
                <c:pt idx="210">
                  <c:v>1967.5</c:v>
                </c:pt>
                <c:pt idx="211">
                  <c:v>1967.5833333333333</c:v>
                </c:pt>
                <c:pt idx="212">
                  <c:v>1967.6666666666667</c:v>
                </c:pt>
                <c:pt idx="213">
                  <c:v>1967.75</c:v>
                </c:pt>
                <c:pt idx="214">
                  <c:v>1967.8333333333333</c:v>
                </c:pt>
                <c:pt idx="215">
                  <c:v>1967.9166666666667</c:v>
                </c:pt>
                <c:pt idx="216">
                  <c:v>1968</c:v>
                </c:pt>
                <c:pt idx="217">
                  <c:v>1968.0833333333333</c:v>
                </c:pt>
                <c:pt idx="218">
                  <c:v>1968.1666666666667</c:v>
                </c:pt>
                <c:pt idx="219">
                  <c:v>1968.25</c:v>
                </c:pt>
                <c:pt idx="220">
                  <c:v>1968.3333333333333</c:v>
                </c:pt>
                <c:pt idx="221">
                  <c:v>1968.4166666666667</c:v>
                </c:pt>
                <c:pt idx="222">
                  <c:v>1968.5</c:v>
                </c:pt>
                <c:pt idx="223">
                  <c:v>1968.5833333333333</c:v>
                </c:pt>
                <c:pt idx="224">
                  <c:v>1968.6666666666667</c:v>
                </c:pt>
                <c:pt idx="225">
                  <c:v>1968.75</c:v>
                </c:pt>
                <c:pt idx="226">
                  <c:v>1968.8333333333333</c:v>
                </c:pt>
                <c:pt idx="227">
                  <c:v>1968.9166666666667</c:v>
                </c:pt>
                <c:pt idx="228">
                  <c:v>1969</c:v>
                </c:pt>
                <c:pt idx="229">
                  <c:v>1969.0833333333333</c:v>
                </c:pt>
                <c:pt idx="230">
                  <c:v>1969.1666666666667</c:v>
                </c:pt>
                <c:pt idx="231">
                  <c:v>1969.25</c:v>
                </c:pt>
                <c:pt idx="232">
                  <c:v>1969.3333333333333</c:v>
                </c:pt>
                <c:pt idx="233">
                  <c:v>1969.4166666666667</c:v>
                </c:pt>
                <c:pt idx="234">
                  <c:v>1969.5</c:v>
                </c:pt>
                <c:pt idx="235">
                  <c:v>1969.5833333333333</c:v>
                </c:pt>
                <c:pt idx="236">
                  <c:v>1969.6666666666667</c:v>
                </c:pt>
                <c:pt idx="237">
                  <c:v>1969.75</c:v>
                </c:pt>
                <c:pt idx="238">
                  <c:v>1969.8333333333333</c:v>
                </c:pt>
                <c:pt idx="239">
                  <c:v>1969.9166666666667</c:v>
                </c:pt>
                <c:pt idx="240">
                  <c:v>1970</c:v>
                </c:pt>
                <c:pt idx="241">
                  <c:v>1970.0833333333333</c:v>
                </c:pt>
                <c:pt idx="242">
                  <c:v>1970.1666666666667</c:v>
                </c:pt>
                <c:pt idx="243">
                  <c:v>1970.25</c:v>
                </c:pt>
                <c:pt idx="244">
                  <c:v>1970.3333333333333</c:v>
                </c:pt>
                <c:pt idx="245">
                  <c:v>1970.4166666666667</c:v>
                </c:pt>
                <c:pt idx="246">
                  <c:v>1970.5</c:v>
                </c:pt>
                <c:pt idx="247">
                  <c:v>1970.5833333333333</c:v>
                </c:pt>
                <c:pt idx="248">
                  <c:v>1970.6666666666667</c:v>
                </c:pt>
                <c:pt idx="249">
                  <c:v>1970.75</c:v>
                </c:pt>
                <c:pt idx="250">
                  <c:v>1970.8333333333333</c:v>
                </c:pt>
                <c:pt idx="251">
                  <c:v>1970.9166666666667</c:v>
                </c:pt>
                <c:pt idx="252">
                  <c:v>1971</c:v>
                </c:pt>
                <c:pt idx="253">
                  <c:v>1971.0833333333333</c:v>
                </c:pt>
                <c:pt idx="254">
                  <c:v>1971.1666666666667</c:v>
                </c:pt>
                <c:pt idx="255">
                  <c:v>1971.25</c:v>
                </c:pt>
                <c:pt idx="256">
                  <c:v>1971.3333333333333</c:v>
                </c:pt>
                <c:pt idx="257">
                  <c:v>1971.4166666666667</c:v>
                </c:pt>
                <c:pt idx="258">
                  <c:v>1971.5</c:v>
                </c:pt>
                <c:pt idx="259">
                  <c:v>1971.5833333333333</c:v>
                </c:pt>
                <c:pt idx="260">
                  <c:v>1971.6666666666667</c:v>
                </c:pt>
                <c:pt idx="261">
                  <c:v>1971.75</c:v>
                </c:pt>
                <c:pt idx="262">
                  <c:v>1971.8333333333333</c:v>
                </c:pt>
                <c:pt idx="263">
                  <c:v>1971.9166666666667</c:v>
                </c:pt>
                <c:pt idx="264">
                  <c:v>1972</c:v>
                </c:pt>
                <c:pt idx="265">
                  <c:v>1972.0833333333333</c:v>
                </c:pt>
                <c:pt idx="266">
                  <c:v>1972.1666666666667</c:v>
                </c:pt>
                <c:pt idx="267">
                  <c:v>1972.25</c:v>
                </c:pt>
                <c:pt idx="268">
                  <c:v>1972.3333333333333</c:v>
                </c:pt>
                <c:pt idx="269">
                  <c:v>1972.4166666666667</c:v>
                </c:pt>
                <c:pt idx="270">
                  <c:v>1972.5</c:v>
                </c:pt>
                <c:pt idx="271">
                  <c:v>1972.5833333333333</c:v>
                </c:pt>
                <c:pt idx="272">
                  <c:v>1972.6666666666667</c:v>
                </c:pt>
                <c:pt idx="273">
                  <c:v>1972.75</c:v>
                </c:pt>
                <c:pt idx="274">
                  <c:v>1972.8333333333333</c:v>
                </c:pt>
                <c:pt idx="275">
                  <c:v>1972.9166666666667</c:v>
                </c:pt>
                <c:pt idx="276">
                  <c:v>1973</c:v>
                </c:pt>
                <c:pt idx="277">
                  <c:v>1973.0833333333333</c:v>
                </c:pt>
                <c:pt idx="278">
                  <c:v>1973.1666666666667</c:v>
                </c:pt>
                <c:pt idx="279">
                  <c:v>1973.25</c:v>
                </c:pt>
                <c:pt idx="280">
                  <c:v>1973.3333333333333</c:v>
                </c:pt>
                <c:pt idx="281">
                  <c:v>1973.4166666666667</c:v>
                </c:pt>
                <c:pt idx="282">
                  <c:v>1973.5</c:v>
                </c:pt>
                <c:pt idx="283">
                  <c:v>1973.5833333333333</c:v>
                </c:pt>
                <c:pt idx="284">
                  <c:v>1973.6666666666667</c:v>
                </c:pt>
                <c:pt idx="285">
                  <c:v>1973.75</c:v>
                </c:pt>
                <c:pt idx="286">
                  <c:v>1973.8333333333333</c:v>
                </c:pt>
                <c:pt idx="287">
                  <c:v>1973.9166666666667</c:v>
                </c:pt>
                <c:pt idx="288">
                  <c:v>1974</c:v>
                </c:pt>
                <c:pt idx="289">
                  <c:v>1974.0833333333333</c:v>
                </c:pt>
                <c:pt idx="290">
                  <c:v>1974.1666666666667</c:v>
                </c:pt>
                <c:pt idx="291">
                  <c:v>1974.25</c:v>
                </c:pt>
                <c:pt idx="292">
                  <c:v>1974.3333333333333</c:v>
                </c:pt>
                <c:pt idx="293">
                  <c:v>1974.4166666666667</c:v>
                </c:pt>
                <c:pt idx="294">
                  <c:v>1974.5</c:v>
                </c:pt>
                <c:pt idx="295">
                  <c:v>1974.5833333333333</c:v>
                </c:pt>
                <c:pt idx="296">
                  <c:v>1974.6666666666667</c:v>
                </c:pt>
                <c:pt idx="297">
                  <c:v>1974.75</c:v>
                </c:pt>
                <c:pt idx="298">
                  <c:v>1974.8333333333333</c:v>
                </c:pt>
                <c:pt idx="299">
                  <c:v>1974.9166666666667</c:v>
                </c:pt>
                <c:pt idx="300">
                  <c:v>1975</c:v>
                </c:pt>
                <c:pt idx="301">
                  <c:v>1975.0833333333333</c:v>
                </c:pt>
                <c:pt idx="302">
                  <c:v>1975.1666666666667</c:v>
                </c:pt>
                <c:pt idx="303">
                  <c:v>1975.25</c:v>
                </c:pt>
                <c:pt idx="304">
                  <c:v>1975.3333333333333</c:v>
                </c:pt>
                <c:pt idx="305">
                  <c:v>1975.4166666666667</c:v>
                </c:pt>
                <c:pt idx="306">
                  <c:v>1975.5</c:v>
                </c:pt>
                <c:pt idx="307">
                  <c:v>1975.5833333333333</c:v>
                </c:pt>
                <c:pt idx="308">
                  <c:v>1975.6666666666667</c:v>
                </c:pt>
                <c:pt idx="309">
                  <c:v>1975.75</c:v>
                </c:pt>
                <c:pt idx="310">
                  <c:v>1975.8333333333333</c:v>
                </c:pt>
                <c:pt idx="311">
                  <c:v>1975.9166666666667</c:v>
                </c:pt>
                <c:pt idx="312">
                  <c:v>1976</c:v>
                </c:pt>
                <c:pt idx="313">
                  <c:v>1976.0833333333333</c:v>
                </c:pt>
                <c:pt idx="314">
                  <c:v>1976.1666666666667</c:v>
                </c:pt>
                <c:pt idx="315">
                  <c:v>1976.25</c:v>
                </c:pt>
                <c:pt idx="316">
                  <c:v>1976.3333333333333</c:v>
                </c:pt>
                <c:pt idx="317">
                  <c:v>1976.4166666666667</c:v>
                </c:pt>
                <c:pt idx="318">
                  <c:v>1976.5</c:v>
                </c:pt>
                <c:pt idx="319">
                  <c:v>1976.5833333333333</c:v>
                </c:pt>
                <c:pt idx="320">
                  <c:v>1976.6666666666667</c:v>
                </c:pt>
                <c:pt idx="321">
                  <c:v>1976.75</c:v>
                </c:pt>
                <c:pt idx="322">
                  <c:v>1976.8333333333333</c:v>
                </c:pt>
                <c:pt idx="323">
                  <c:v>1976.9166666666667</c:v>
                </c:pt>
                <c:pt idx="324">
                  <c:v>1977</c:v>
                </c:pt>
                <c:pt idx="325">
                  <c:v>1977.0833333333333</c:v>
                </c:pt>
                <c:pt idx="326">
                  <c:v>1977.1666666666667</c:v>
                </c:pt>
                <c:pt idx="327">
                  <c:v>1977.25</c:v>
                </c:pt>
                <c:pt idx="328">
                  <c:v>1977.3333333333333</c:v>
                </c:pt>
                <c:pt idx="329">
                  <c:v>1977.4166666666667</c:v>
                </c:pt>
                <c:pt idx="330">
                  <c:v>1977.5</c:v>
                </c:pt>
                <c:pt idx="331">
                  <c:v>1977.5833333333333</c:v>
                </c:pt>
                <c:pt idx="332">
                  <c:v>1977.6666666666667</c:v>
                </c:pt>
                <c:pt idx="333">
                  <c:v>1977.75</c:v>
                </c:pt>
                <c:pt idx="334">
                  <c:v>1977.8333333333333</c:v>
                </c:pt>
                <c:pt idx="335">
                  <c:v>1977.9166666666667</c:v>
                </c:pt>
                <c:pt idx="336">
                  <c:v>1978</c:v>
                </c:pt>
                <c:pt idx="337">
                  <c:v>1978.0833333333333</c:v>
                </c:pt>
                <c:pt idx="338">
                  <c:v>1978.1666666666667</c:v>
                </c:pt>
                <c:pt idx="339">
                  <c:v>1978.25</c:v>
                </c:pt>
                <c:pt idx="340">
                  <c:v>1978.3333333333333</c:v>
                </c:pt>
                <c:pt idx="341">
                  <c:v>1978.4166666666667</c:v>
                </c:pt>
                <c:pt idx="342">
                  <c:v>1978.5</c:v>
                </c:pt>
                <c:pt idx="343">
                  <c:v>1978.5833333333333</c:v>
                </c:pt>
                <c:pt idx="344">
                  <c:v>1978.6666666666667</c:v>
                </c:pt>
                <c:pt idx="345">
                  <c:v>1978.75</c:v>
                </c:pt>
                <c:pt idx="346">
                  <c:v>1978.8333333333333</c:v>
                </c:pt>
                <c:pt idx="347">
                  <c:v>1978.9166666666667</c:v>
                </c:pt>
                <c:pt idx="348">
                  <c:v>1979</c:v>
                </c:pt>
                <c:pt idx="349">
                  <c:v>1979.0833333333333</c:v>
                </c:pt>
                <c:pt idx="350">
                  <c:v>1979.1666666666667</c:v>
                </c:pt>
                <c:pt idx="351">
                  <c:v>1979.25</c:v>
                </c:pt>
                <c:pt idx="352">
                  <c:v>1979.3333333333333</c:v>
                </c:pt>
                <c:pt idx="353">
                  <c:v>1979.4166666666667</c:v>
                </c:pt>
                <c:pt idx="354">
                  <c:v>1979.5</c:v>
                </c:pt>
                <c:pt idx="355">
                  <c:v>1979.5833333333333</c:v>
                </c:pt>
                <c:pt idx="356">
                  <c:v>1979.6666666666667</c:v>
                </c:pt>
                <c:pt idx="357">
                  <c:v>1979.75</c:v>
                </c:pt>
                <c:pt idx="358">
                  <c:v>1979.8333333333333</c:v>
                </c:pt>
                <c:pt idx="359">
                  <c:v>1979.9166666666667</c:v>
                </c:pt>
                <c:pt idx="360">
                  <c:v>1980</c:v>
                </c:pt>
                <c:pt idx="361">
                  <c:v>1980.0833333333333</c:v>
                </c:pt>
                <c:pt idx="362">
                  <c:v>1980.1666666666667</c:v>
                </c:pt>
                <c:pt idx="363">
                  <c:v>1980.25</c:v>
                </c:pt>
                <c:pt idx="364">
                  <c:v>1980.3333333333333</c:v>
                </c:pt>
                <c:pt idx="365">
                  <c:v>1980.4166666666667</c:v>
                </c:pt>
                <c:pt idx="366">
                  <c:v>1980.5</c:v>
                </c:pt>
                <c:pt idx="367">
                  <c:v>1980.5833333333333</c:v>
                </c:pt>
                <c:pt idx="368">
                  <c:v>1980.6666666666667</c:v>
                </c:pt>
                <c:pt idx="369">
                  <c:v>1980.75</c:v>
                </c:pt>
                <c:pt idx="370">
                  <c:v>1980.8333333333333</c:v>
                </c:pt>
                <c:pt idx="371">
                  <c:v>1980.9166666666667</c:v>
                </c:pt>
                <c:pt idx="372">
                  <c:v>1981</c:v>
                </c:pt>
                <c:pt idx="373">
                  <c:v>1981.0833333333333</c:v>
                </c:pt>
                <c:pt idx="374">
                  <c:v>1981.1666666666667</c:v>
                </c:pt>
                <c:pt idx="375">
                  <c:v>1981.25</c:v>
                </c:pt>
                <c:pt idx="376">
                  <c:v>1981.3333333333333</c:v>
                </c:pt>
                <c:pt idx="377">
                  <c:v>1981.4166666666667</c:v>
                </c:pt>
                <c:pt idx="378">
                  <c:v>1981.5</c:v>
                </c:pt>
                <c:pt idx="379">
                  <c:v>1981.5833333333333</c:v>
                </c:pt>
                <c:pt idx="380">
                  <c:v>1981.6666666666667</c:v>
                </c:pt>
                <c:pt idx="381">
                  <c:v>1981.75</c:v>
                </c:pt>
                <c:pt idx="382">
                  <c:v>1981.8333333333333</c:v>
                </c:pt>
                <c:pt idx="383">
                  <c:v>1981.9166666666667</c:v>
                </c:pt>
                <c:pt idx="384">
                  <c:v>1982</c:v>
                </c:pt>
                <c:pt idx="385">
                  <c:v>1982.0833333333333</c:v>
                </c:pt>
                <c:pt idx="386">
                  <c:v>1982.1666666666667</c:v>
                </c:pt>
                <c:pt idx="387">
                  <c:v>1982.25</c:v>
                </c:pt>
                <c:pt idx="388">
                  <c:v>1982.3333333333333</c:v>
                </c:pt>
                <c:pt idx="389">
                  <c:v>1982.4166666666667</c:v>
                </c:pt>
                <c:pt idx="390">
                  <c:v>1982.5</c:v>
                </c:pt>
                <c:pt idx="391">
                  <c:v>1982.5833333333333</c:v>
                </c:pt>
                <c:pt idx="392">
                  <c:v>1982.6666666666667</c:v>
                </c:pt>
                <c:pt idx="393">
                  <c:v>1982.75</c:v>
                </c:pt>
                <c:pt idx="394">
                  <c:v>1982.8333333333333</c:v>
                </c:pt>
                <c:pt idx="395">
                  <c:v>1982.9166666666667</c:v>
                </c:pt>
                <c:pt idx="396">
                  <c:v>1983</c:v>
                </c:pt>
                <c:pt idx="397">
                  <c:v>1983.0833333333333</c:v>
                </c:pt>
                <c:pt idx="398">
                  <c:v>1983.1666666666667</c:v>
                </c:pt>
                <c:pt idx="399">
                  <c:v>1983.25</c:v>
                </c:pt>
                <c:pt idx="400">
                  <c:v>1983.3333333333333</c:v>
                </c:pt>
                <c:pt idx="401">
                  <c:v>1983.4166666666667</c:v>
                </c:pt>
                <c:pt idx="402">
                  <c:v>1983.5</c:v>
                </c:pt>
                <c:pt idx="403">
                  <c:v>1983.5833333333333</c:v>
                </c:pt>
                <c:pt idx="404">
                  <c:v>1983.6666666666667</c:v>
                </c:pt>
                <c:pt idx="405">
                  <c:v>1983.75</c:v>
                </c:pt>
                <c:pt idx="406">
                  <c:v>1983.8333333333333</c:v>
                </c:pt>
                <c:pt idx="407">
                  <c:v>1983.9166666666667</c:v>
                </c:pt>
                <c:pt idx="408">
                  <c:v>1984</c:v>
                </c:pt>
                <c:pt idx="409">
                  <c:v>1984.0833333333333</c:v>
                </c:pt>
                <c:pt idx="410">
                  <c:v>1984.1666666666667</c:v>
                </c:pt>
                <c:pt idx="411">
                  <c:v>1984.25</c:v>
                </c:pt>
                <c:pt idx="412">
                  <c:v>1984.3333333333333</c:v>
                </c:pt>
                <c:pt idx="413">
                  <c:v>1984.4166666666667</c:v>
                </c:pt>
                <c:pt idx="414">
                  <c:v>1984.5</c:v>
                </c:pt>
                <c:pt idx="415">
                  <c:v>1984.5833333333333</c:v>
                </c:pt>
                <c:pt idx="416">
                  <c:v>1984.6666666666667</c:v>
                </c:pt>
                <c:pt idx="417">
                  <c:v>1984.75</c:v>
                </c:pt>
                <c:pt idx="418">
                  <c:v>1984.8333333333333</c:v>
                </c:pt>
                <c:pt idx="419">
                  <c:v>1984.9166666666667</c:v>
                </c:pt>
                <c:pt idx="420">
                  <c:v>1985</c:v>
                </c:pt>
                <c:pt idx="421">
                  <c:v>1985.0833333333333</c:v>
                </c:pt>
                <c:pt idx="422">
                  <c:v>1985.1666666666667</c:v>
                </c:pt>
                <c:pt idx="423">
                  <c:v>1985.25</c:v>
                </c:pt>
                <c:pt idx="424">
                  <c:v>1985.3333333333333</c:v>
                </c:pt>
                <c:pt idx="425">
                  <c:v>1985.4166666666667</c:v>
                </c:pt>
                <c:pt idx="426">
                  <c:v>1985.5</c:v>
                </c:pt>
                <c:pt idx="427">
                  <c:v>1985.5833333333333</c:v>
                </c:pt>
                <c:pt idx="428">
                  <c:v>1985.6666666666667</c:v>
                </c:pt>
                <c:pt idx="429">
                  <c:v>1985.75</c:v>
                </c:pt>
                <c:pt idx="430">
                  <c:v>1985.8333333333333</c:v>
                </c:pt>
                <c:pt idx="431">
                  <c:v>1985.9166666666667</c:v>
                </c:pt>
                <c:pt idx="432">
                  <c:v>1986</c:v>
                </c:pt>
                <c:pt idx="433">
                  <c:v>1986.0833333333333</c:v>
                </c:pt>
                <c:pt idx="434">
                  <c:v>1986.1666666666667</c:v>
                </c:pt>
                <c:pt idx="435">
                  <c:v>1986.25</c:v>
                </c:pt>
                <c:pt idx="436">
                  <c:v>1986.3333333333333</c:v>
                </c:pt>
                <c:pt idx="437">
                  <c:v>1986.4166666666667</c:v>
                </c:pt>
                <c:pt idx="438">
                  <c:v>1986.5</c:v>
                </c:pt>
                <c:pt idx="439">
                  <c:v>1986.5833333333333</c:v>
                </c:pt>
                <c:pt idx="440">
                  <c:v>1986.6666666666667</c:v>
                </c:pt>
                <c:pt idx="441">
                  <c:v>1986.75</c:v>
                </c:pt>
                <c:pt idx="442">
                  <c:v>1986.8333333333333</c:v>
                </c:pt>
                <c:pt idx="443">
                  <c:v>1986.9166666666667</c:v>
                </c:pt>
                <c:pt idx="444">
                  <c:v>1987</c:v>
                </c:pt>
                <c:pt idx="445">
                  <c:v>1987.0833333333333</c:v>
                </c:pt>
                <c:pt idx="446">
                  <c:v>1987.1666666666667</c:v>
                </c:pt>
                <c:pt idx="447">
                  <c:v>1987.25</c:v>
                </c:pt>
                <c:pt idx="448">
                  <c:v>1987.3333333333333</c:v>
                </c:pt>
                <c:pt idx="449">
                  <c:v>1987.4166666666667</c:v>
                </c:pt>
                <c:pt idx="450">
                  <c:v>1987.5</c:v>
                </c:pt>
                <c:pt idx="451">
                  <c:v>1987.5833333333333</c:v>
                </c:pt>
                <c:pt idx="452">
                  <c:v>1987.6666666666667</c:v>
                </c:pt>
                <c:pt idx="453">
                  <c:v>1987.75</c:v>
                </c:pt>
                <c:pt idx="454">
                  <c:v>1987.8333333333333</c:v>
                </c:pt>
                <c:pt idx="455">
                  <c:v>1987.9166666666667</c:v>
                </c:pt>
                <c:pt idx="456">
                  <c:v>1988</c:v>
                </c:pt>
                <c:pt idx="457">
                  <c:v>1988.0833333333333</c:v>
                </c:pt>
                <c:pt idx="458">
                  <c:v>1988.1666666666667</c:v>
                </c:pt>
                <c:pt idx="459">
                  <c:v>1988.25</c:v>
                </c:pt>
                <c:pt idx="460">
                  <c:v>1988.3333333333333</c:v>
                </c:pt>
                <c:pt idx="461">
                  <c:v>1988.4166666666667</c:v>
                </c:pt>
                <c:pt idx="462">
                  <c:v>1988.5</c:v>
                </c:pt>
                <c:pt idx="463">
                  <c:v>1988.5833333333333</c:v>
                </c:pt>
                <c:pt idx="464">
                  <c:v>1988.6666666666667</c:v>
                </c:pt>
                <c:pt idx="465">
                  <c:v>1988.75</c:v>
                </c:pt>
                <c:pt idx="466">
                  <c:v>1988.8333333333333</c:v>
                </c:pt>
                <c:pt idx="467">
                  <c:v>1988.9166666666667</c:v>
                </c:pt>
                <c:pt idx="468">
                  <c:v>1989</c:v>
                </c:pt>
                <c:pt idx="469">
                  <c:v>1989.0833333333333</c:v>
                </c:pt>
                <c:pt idx="470">
                  <c:v>1989.1666666666667</c:v>
                </c:pt>
                <c:pt idx="471">
                  <c:v>1989.25</c:v>
                </c:pt>
                <c:pt idx="472">
                  <c:v>1989.3333333333333</c:v>
                </c:pt>
                <c:pt idx="473">
                  <c:v>1989.4166666666667</c:v>
                </c:pt>
                <c:pt idx="474">
                  <c:v>1989.5</c:v>
                </c:pt>
                <c:pt idx="475">
                  <c:v>1989.5833333333333</c:v>
                </c:pt>
                <c:pt idx="476">
                  <c:v>1989.6666666666667</c:v>
                </c:pt>
                <c:pt idx="477">
                  <c:v>1989.75</c:v>
                </c:pt>
                <c:pt idx="478">
                  <c:v>1989.8333333333333</c:v>
                </c:pt>
                <c:pt idx="479">
                  <c:v>1989.9166666666667</c:v>
                </c:pt>
                <c:pt idx="480">
                  <c:v>1990</c:v>
                </c:pt>
                <c:pt idx="481">
                  <c:v>1990.0833333333333</c:v>
                </c:pt>
                <c:pt idx="482">
                  <c:v>1990.1666666666667</c:v>
                </c:pt>
                <c:pt idx="483">
                  <c:v>1990.25</c:v>
                </c:pt>
                <c:pt idx="484">
                  <c:v>1990.3333333333333</c:v>
                </c:pt>
                <c:pt idx="485">
                  <c:v>1990.4166666666667</c:v>
                </c:pt>
                <c:pt idx="486">
                  <c:v>1990.5</c:v>
                </c:pt>
                <c:pt idx="487">
                  <c:v>1990.5833333333333</c:v>
                </c:pt>
                <c:pt idx="488">
                  <c:v>1990.6666666666667</c:v>
                </c:pt>
                <c:pt idx="489">
                  <c:v>1990.75</c:v>
                </c:pt>
                <c:pt idx="490">
                  <c:v>1990.8333333333333</c:v>
                </c:pt>
                <c:pt idx="491">
                  <c:v>1990.9166666666667</c:v>
                </c:pt>
                <c:pt idx="492">
                  <c:v>1991</c:v>
                </c:pt>
                <c:pt idx="493">
                  <c:v>1991.0833333333333</c:v>
                </c:pt>
                <c:pt idx="494">
                  <c:v>1991.1666666666667</c:v>
                </c:pt>
                <c:pt idx="495">
                  <c:v>1991.25</c:v>
                </c:pt>
                <c:pt idx="496">
                  <c:v>1991.3333333333333</c:v>
                </c:pt>
                <c:pt idx="497">
                  <c:v>1991.4166666666667</c:v>
                </c:pt>
                <c:pt idx="498">
                  <c:v>1991.5</c:v>
                </c:pt>
                <c:pt idx="499">
                  <c:v>1991.5833333333333</c:v>
                </c:pt>
                <c:pt idx="500">
                  <c:v>1991.6666666666667</c:v>
                </c:pt>
                <c:pt idx="501">
                  <c:v>1991.75</c:v>
                </c:pt>
                <c:pt idx="502">
                  <c:v>1991.8333333333333</c:v>
                </c:pt>
                <c:pt idx="503">
                  <c:v>1991.9166666666667</c:v>
                </c:pt>
                <c:pt idx="504">
                  <c:v>1992</c:v>
                </c:pt>
                <c:pt idx="505">
                  <c:v>1992.0833333333333</c:v>
                </c:pt>
                <c:pt idx="506">
                  <c:v>1992.1666666666667</c:v>
                </c:pt>
                <c:pt idx="507">
                  <c:v>1992.25</c:v>
                </c:pt>
                <c:pt idx="508">
                  <c:v>1992.3333333333333</c:v>
                </c:pt>
                <c:pt idx="509">
                  <c:v>1992.4166666666667</c:v>
                </c:pt>
                <c:pt idx="510">
                  <c:v>1992.5</c:v>
                </c:pt>
                <c:pt idx="511">
                  <c:v>1992.5833333333333</c:v>
                </c:pt>
                <c:pt idx="512">
                  <c:v>1992.6666666666667</c:v>
                </c:pt>
                <c:pt idx="513">
                  <c:v>1992.75</c:v>
                </c:pt>
                <c:pt idx="514">
                  <c:v>1992.8333333333333</c:v>
                </c:pt>
                <c:pt idx="515">
                  <c:v>1992.9166666666667</c:v>
                </c:pt>
                <c:pt idx="516">
                  <c:v>1993</c:v>
                </c:pt>
                <c:pt idx="517">
                  <c:v>1993.0833333333333</c:v>
                </c:pt>
                <c:pt idx="518">
                  <c:v>1993.1666666666667</c:v>
                </c:pt>
                <c:pt idx="519">
                  <c:v>1993.25</c:v>
                </c:pt>
                <c:pt idx="520">
                  <c:v>1993.3333333333333</c:v>
                </c:pt>
                <c:pt idx="521">
                  <c:v>1993.4166666666667</c:v>
                </c:pt>
                <c:pt idx="522">
                  <c:v>1993.5</c:v>
                </c:pt>
                <c:pt idx="523">
                  <c:v>1993.5833333333333</c:v>
                </c:pt>
                <c:pt idx="524">
                  <c:v>1993.6666666666667</c:v>
                </c:pt>
                <c:pt idx="525">
                  <c:v>1993.75</c:v>
                </c:pt>
                <c:pt idx="526">
                  <c:v>1993.8333333333333</c:v>
                </c:pt>
                <c:pt idx="527">
                  <c:v>1993.9166666666667</c:v>
                </c:pt>
                <c:pt idx="528">
                  <c:v>1994</c:v>
                </c:pt>
                <c:pt idx="529">
                  <c:v>1994.0833333333333</c:v>
                </c:pt>
                <c:pt idx="530">
                  <c:v>1994.1666666666667</c:v>
                </c:pt>
                <c:pt idx="531">
                  <c:v>1994.25</c:v>
                </c:pt>
                <c:pt idx="532">
                  <c:v>1994.3333333333333</c:v>
                </c:pt>
                <c:pt idx="533">
                  <c:v>1994.4166666666667</c:v>
                </c:pt>
                <c:pt idx="534">
                  <c:v>1994.5</c:v>
                </c:pt>
                <c:pt idx="535">
                  <c:v>1994.5833333333333</c:v>
                </c:pt>
                <c:pt idx="536">
                  <c:v>1994.6666666666667</c:v>
                </c:pt>
                <c:pt idx="537">
                  <c:v>1994.75</c:v>
                </c:pt>
                <c:pt idx="538">
                  <c:v>1994.8333333333333</c:v>
                </c:pt>
                <c:pt idx="539">
                  <c:v>1994.9166666666667</c:v>
                </c:pt>
                <c:pt idx="540">
                  <c:v>1995</c:v>
                </c:pt>
                <c:pt idx="541">
                  <c:v>1995.0833333333333</c:v>
                </c:pt>
                <c:pt idx="542">
                  <c:v>1995.1666666666667</c:v>
                </c:pt>
                <c:pt idx="543">
                  <c:v>1995.25</c:v>
                </c:pt>
                <c:pt idx="544">
                  <c:v>1995.3333333333333</c:v>
                </c:pt>
                <c:pt idx="545">
                  <c:v>1995.4166666666667</c:v>
                </c:pt>
                <c:pt idx="546">
                  <c:v>1995.5</c:v>
                </c:pt>
                <c:pt idx="547">
                  <c:v>1995.5833333333333</c:v>
                </c:pt>
                <c:pt idx="548">
                  <c:v>1995.6666666666667</c:v>
                </c:pt>
                <c:pt idx="549">
                  <c:v>1995.75</c:v>
                </c:pt>
                <c:pt idx="550">
                  <c:v>1995.8333333333333</c:v>
                </c:pt>
                <c:pt idx="551">
                  <c:v>1995.9166666666667</c:v>
                </c:pt>
                <c:pt idx="552">
                  <c:v>1996</c:v>
                </c:pt>
                <c:pt idx="553">
                  <c:v>1996.0833333333333</c:v>
                </c:pt>
                <c:pt idx="554">
                  <c:v>1996.1666666666667</c:v>
                </c:pt>
                <c:pt idx="555">
                  <c:v>1996.25</c:v>
                </c:pt>
                <c:pt idx="556">
                  <c:v>1996.3333333333333</c:v>
                </c:pt>
                <c:pt idx="557">
                  <c:v>1996.4166666666667</c:v>
                </c:pt>
                <c:pt idx="558">
                  <c:v>1996.5</c:v>
                </c:pt>
                <c:pt idx="559">
                  <c:v>1996.5833333333333</c:v>
                </c:pt>
                <c:pt idx="560">
                  <c:v>1996.6666666666667</c:v>
                </c:pt>
                <c:pt idx="561">
                  <c:v>1996.75</c:v>
                </c:pt>
                <c:pt idx="562">
                  <c:v>1996.8333333333333</c:v>
                </c:pt>
                <c:pt idx="563">
                  <c:v>1996.9166666666667</c:v>
                </c:pt>
                <c:pt idx="564">
                  <c:v>1997</c:v>
                </c:pt>
                <c:pt idx="565">
                  <c:v>1997.0833333333333</c:v>
                </c:pt>
                <c:pt idx="566">
                  <c:v>1997.1666666666667</c:v>
                </c:pt>
                <c:pt idx="567">
                  <c:v>1997.25</c:v>
                </c:pt>
                <c:pt idx="568">
                  <c:v>1997.3333333333333</c:v>
                </c:pt>
                <c:pt idx="569">
                  <c:v>1997.4166666666667</c:v>
                </c:pt>
                <c:pt idx="570">
                  <c:v>1997.5</c:v>
                </c:pt>
                <c:pt idx="571">
                  <c:v>1997.5833333333333</c:v>
                </c:pt>
                <c:pt idx="572">
                  <c:v>1997.6666666666667</c:v>
                </c:pt>
                <c:pt idx="573">
                  <c:v>1997.75</c:v>
                </c:pt>
                <c:pt idx="574">
                  <c:v>1997.8333333333333</c:v>
                </c:pt>
                <c:pt idx="575">
                  <c:v>1997.9166666666667</c:v>
                </c:pt>
                <c:pt idx="576">
                  <c:v>1998</c:v>
                </c:pt>
                <c:pt idx="577">
                  <c:v>1998.0833333333333</c:v>
                </c:pt>
                <c:pt idx="578">
                  <c:v>1998.1666666666667</c:v>
                </c:pt>
                <c:pt idx="579">
                  <c:v>1998.25</c:v>
                </c:pt>
                <c:pt idx="580">
                  <c:v>1998.3333333333333</c:v>
                </c:pt>
                <c:pt idx="581">
                  <c:v>1998.4166666666667</c:v>
                </c:pt>
                <c:pt idx="582">
                  <c:v>1998.5</c:v>
                </c:pt>
                <c:pt idx="583">
                  <c:v>1998.5833333333333</c:v>
                </c:pt>
                <c:pt idx="584">
                  <c:v>1998.6666666666667</c:v>
                </c:pt>
                <c:pt idx="585">
                  <c:v>1998.75</c:v>
                </c:pt>
                <c:pt idx="586">
                  <c:v>1998.8333333333333</c:v>
                </c:pt>
                <c:pt idx="587">
                  <c:v>1998.9166666666667</c:v>
                </c:pt>
                <c:pt idx="588">
                  <c:v>1999</c:v>
                </c:pt>
                <c:pt idx="589">
                  <c:v>1999.0833333333333</c:v>
                </c:pt>
                <c:pt idx="590">
                  <c:v>1999.1666666666667</c:v>
                </c:pt>
                <c:pt idx="591">
                  <c:v>1999.25</c:v>
                </c:pt>
                <c:pt idx="592">
                  <c:v>1999.3333333333333</c:v>
                </c:pt>
                <c:pt idx="593">
                  <c:v>1999.4166666666667</c:v>
                </c:pt>
                <c:pt idx="594">
                  <c:v>1999.5</c:v>
                </c:pt>
                <c:pt idx="595">
                  <c:v>1999.5833333333333</c:v>
                </c:pt>
                <c:pt idx="596">
                  <c:v>1999.6666666666667</c:v>
                </c:pt>
                <c:pt idx="597">
                  <c:v>1999.75</c:v>
                </c:pt>
                <c:pt idx="598">
                  <c:v>1999.8333333333333</c:v>
                </c:pt>
                <c:pt idx="599">
                  <c:v>1999.9166666666667</c:v>
                </c:pt>
                <c:pt idx="600">
                  <c:v>2000</c:v>
                </c:pt>
                <c:pt idx="601">
                  <c:v>2000.0833333333333</c:v>
                </c:pt>
                <c:pt idx="602">
                  <c:v>2000.1666666666667</c:v>
                </c:pt>
                <c:pt idx="603">
                  <c:v>2000.25</c:v>
                </c:pt>
                <c:pt idx="604">
                  <c:v>2000.3333333333333</c:v>
                </c:pt>
                <c:pt idx="605">
                  <c:v>2000.4166666666667</c:v>
                </c:pt>
                <c:pt idx="606">
                  <c:v>2000.5</c:v>
                </c:pt>
                <c:pt idx="607">
                  <c:v>2000.5833333333333</c:v>
                </c:pt>
                <c:pt idx="608">
                  <c:v>2000.6666666666667</c:v>
                </c:pt>
                <c:pt idx="609">
                  <c:v>2000.75</c:v>
                </c:pt>
                <c:pt idx="610">
                  <c:v>2000.8333333333333</c:v>
                </c:pt>
                <c:pt idx="611">
                  <c:v>2000.9166666666667</c:v>
                </c:pt>
                <c:pt idx="612">
                  <c:v>2001</c:v>
                </c:pt>
                <c:pt idx="613">
                  <c:v>2001.0833333333333</c:v>
                </c:pt>
                <c:pt idx="614">
                  <c:v>2001.1666666666667</c:v>
                </c:pt>
                <c:pt idx="615">
                  <c:v>2001.25</c:v>
                </c:pt>
                <c:pt idx="616">
                  <c:v>2001.3333333333333</c:v>
                </c:pt>
                <c:pt idx="617">
                  <c:v>2001.4166666666667</c:v>
                </c:pt>
                <c:pt idx="618">
                  <c:v>2001.5</c:v>
                </c:pt>
                <c:pt idx="619">
                  <c:v>2001.5833333333333</c:v>
                </c:pt>
                <c:pt idx="620">
                  <c:v>2001.6666666666667</c:v>
                </c:pt>
                <c:pt idx="621">
                  <c:v>2001.75</c:v>
                </c:pt>
                <c:pt idx="622">
                  <c:v>2001.8333333333333</c:v>
                </c:pt>
                <c:pt idx="623">
                  <c:v>2001.9166666666667</c:v>
                </c:pt>
                <c:pt idx="624">
                  <c:v>2002</c:v>
                </c:pt>
                <c:pt idx="625">
                  <c:v>2002.0833333333333</c:v>
                </c:pt>
                <c:pt idx="626">
                  <c:v>2002.1666666666667</c:v>
                </c:pt>
                <c:pt idx="627">
                  <c:v>2002.25</c:v>
                </c:pt>
                <c:pt idx="628">
                  <c:v>2002.3333333333333</c:v>
                </c:pt>
                <c:pt idx="629">
                  <c:v>2002.4166666666667</c:v>
                </c:pt>
                <c:pt idx="630">
                  <c:v>2002.5</c:v>
                </c:pt>
                <c:pt idx="631">
                  <c:v>2002.5833333333333</c:v>
                </c:pt>
                <c:pt idx="632">
                  <c:v>2002.6666666666667</c:v>
                </c:pt>
                <c:pt idx="633">
                  <c:v>2002.75</c:v>
                </c:pt>
                <c:pt idx="634">
                  <c:v>2002.8333333333333</c:v>
                </c:pt>
                <c:pt idx="635">
                  <c:v>2002.9166666666667</c:v>
                </c:pt>
                <c:pt idx="636">
                  <c:v>2003</c:v>
                </c:pt>
                <c:pt idx="637">
                  <c:v>2003.0833333333333</c:v>
                </c:pt>
                <c:pt idx="638">
                  <c:v>2003.1666666666667</c:v>
                </c:pt>
                <c:pt idx="639">
                  <c:v>2003.25</c:v>
                </c:pt>
                <c:pt idx="640">
                  <c:v>2003.3333333333333</c:v>
                </c:pt>
                <c:pt idx="641">
                  <c:v>2003.4166666666667</c:v>
                </c:pt>
                <c:pt idx="642">
                  <c:v>2003.5</c:v>
                </c:pt>
                <c:pt idx="643">
                  <c:v>2003.5833333333333</c:v>
                </c:pt>
                <c:pt idx="644">
                  <c:v>2003.6666666666667</c:v>
                </c:pt>
                <c:pt idx="645">
                  <c:v>2003.75</c:v>
                </c:pt>
                <c:pt idx="646">
                  <c:v>2003.8333333333333</c:v>
                </c:pt>
                <c:pt idx="647">
                  <c:v>2003.9166666666667</c:v>
                </c:pt>
                <c:pt idx="648">
                  <c:v>2004</c:v>
                </c:pt>
                <c:pt idx="649">
                  <c:v>2004.0833333333333</c:v>
                </c:pt>
                <c:pt idx="650">
                  <c:v>2004.1666666666667</c:v>
                </c:pt>
                <c:pt idx="651">
                  <c:v>2004.25</c:v>
                </c:pt>
                <c:pt idx="652">
                  <c:v>2004.3333333333333</c:v>
                </c:pt>
                <c:pt idx="653">
                  <c:v>2004.4166666666667</c:v>
                </c:pt>
                <c:pt idx="654">
                  <c:v>2004.5</c:v>
                </c:pt>
                <c:pt idx="655">
                  <c:v>2004.5833333333333</c:v>
                </c:pt>
                <c:pt idx="656">
                  <c:v>2004.6666666666667</c:v>
                </c:pt>
                <c:pt idx="657">
                  <c:v>2004.75</c:v>
                </c:pt>
                <c:pt idx="658">
                  <c:v>2004.8333333333333</c:v>
                </c:pt>
                <c:pt idx="659">
                  <c:v>2004.9166666666667</c:v>
                </c:pt>
                <c:pt idx="660">
                  <c:v>2005</c:v>
                </c:pt>
                <c:pt idx="661">
                  <c:v>2005.0833333333333</c:v>
                </c:pt>
                <c:pt idx="662">
                  <c:v>2005.1666666666667</c:v>
                </c:pt>
                <c:pt idx="663">
                  <c:v>2005.25</c:v>
                </c:pt>
                <c:pt idx="664">
                  <c:v>2005.3333333333333</c:v>
                </c:pt>
                <c:pt idx="665">
                  <c:v>2005.4166666666667</c:v>
                </c:pt>
                <c:pt idx="666">
                  <c:v>2005.5</c:v>
                </c:pt>
                <c:pt idx="667">
                  <c:v>2005.5833333333333</c:v>
                </c:pt>
                <c:pt idx="668">
                  <c:v>2005.6666666666667</c:v>
                </c:pt>
                <c:pt idx="669">
                  <c:v>2005.75</c:v>
                </c:pt>
                <c:pt idx="670">
                  <c:v>2005.8333333333333</c:v>
                </c:pt>
                <c:pt idx="671">
                  <c:v>2005.9166666666667</c:v>
                </c:pt>
                <c:pt idx="672">
                  <c:v>2006</c:v>
                </c:pt>
                <c:pt idx="673">
                  <c:v>2006.0833333333333</c:v>
                </c:pt>
                <c:pt idx="674">
                  <c:v>2006.1666666666667</c:v>
                </c:pt>
                <c:pt idx="675">
                  <c:v>2006.25</c:v>
                </c:pt>
                <c:pt idx="676">
                  <c:v>2006.3333333333333</c:v>
                </c:pt>
                <c:pt idx="677">
                  <c:v>2006.4166666666667</c:v>
                </c:pt>
                <c:pt idx="678">
                  <c:v>2006.5</c:v>
                </c:pt>
                <c:pt idx="679">
                  <c:v>2006.5833333333333</c:v>
                </c:pt>
                <c:pt idx="680">
                  <c:v>2006.6666666666667</c:v>
                </c:pt>
                <c:pt idx="681">
                  <c:v>2006.75</c:v>
                </c:pt>
                <c:pt idx="682">
                  <c:v>2006.8333333333333</c:v>
                </c:pt>
                <c:pt idx="683">
                  <c:v>2006.9166666666667</c:v>
                </c:pt>
                <c:pt idx="684">
                  <c:v>2007</c:v>
                </c:pt>
                <c:pt idx="685">
                  <c:v>2007.0833333333333</c:v>
                </c:pt>
                <c:pt idx="686">
                  <c:v>2007.1666666666667</c:v>
                </c:pt>
                <c:pt idx="687">
                  <c:v>2007.25</c:v>
                </c:pt>
                <c:pt idx="688">
                  <c:v>2007.3333333333333</c:v>
                </c:pt>
                <c:pt idx="689">
                  <c:v>2007.4166666666667</c:v>
                </c:pt>
                <c:pt idx="690">
                  <c:v>2007.5</c:v>
                </c:pt>
                <c:pt idx="691">
                  <c:v>2007.5833333333333</c:v>
                </c:pt>
                <c:pt idx="692">
                  <c:v>2007.6666666666667</c:v>
                </c:pt>
                <c:pt idx="693">
                  <c:v>2007.75</c:v>
                </c:pt>
                <c:pt idx="694">
                  <c:v>2007.8333333333333</c:v>
                </c:pt>
                <c:pt idx="695">
                  <c:v>2007.9166666666667</c:v>
                </c:pt>
                <c:pt idx="696">
                  <c:v>2008</c:v>
                </c:pt>
                <c:pt idx="697">
                  <c:v>2008.0833333333333</c:v>
                </c:pt>
                <c:pt idx="698">
                  <c:v>2008.1666666666667</c:v>
                </c:pt>
                <c:pt idx="699">
                  <c:v>2008.25</c:v>
                </c:pt>
                <c:pt idx="700">
                  <c:v>2008.3333333333333</c:v>
                </c:pt>
                <c:pt idx="701">
                  <c:v>2008.4166666666667</c:v>
                </c:pt>
                <c:pt idx="702">
                  <c:v>2008.5</c:v>
                </c:pt>
                <c:pt idx="703">
                  <c:v>2008.5833333333333</c:v>
                </c:pt>
                <c:pt idx="704">
                  <c:v>2008.6666666666667</c:v>
                </c:pt>
                <c:pt idx="705">
                  <c:v>2008.75</c:v>
                </c:pt>
                <c:pt idx="706">
                  <c:v>2008.8333333333333</c:v>
                </c:pt>
                <c:pt idx="707">
                  <c:v>2008.9166666666667</c:v>
                </c:pt>
                <c:pt idx="708">
                  <c:v>2009</c:v>
                </c:pt>
                <c:pt idx="709">
                  <c:v>2009.0833333333333</c:v>
                </c:pt>
                <c:pt idx="710">
                  <c:v>2009.1666666666667</c:v>
                </c:pt>
                <c:pt idx="711">
                  <c:v>2009.25</c:v>
                </c:pt>
                <c:pt idx="712">
                  <c:v>2009.3333333333333</c:v>
                </c:pt>
                <c:pt idx="713">
                  <c:v>2009.4166666666667</c:v>
                </c:pt>
                <c:pt idx="714">
                  <c:v>2009.5</c:v>
                </c:pt>
                <c:pt idx="715">
                  <c:v>2009.5833333333333</c:v>
                </c:pt>
                <c:pt idx="716">
                  <c:v>2009.6666666666667</c:v>
                </c:pt>
                <c:pt idx="717">
                  <c:v>2009.75</c:v>
                </c:pt>
                <c:pt idx="718">
                  <c:v>2009.8333333333333</c:v>
                </c:pt>
                <c:pt idx="719">
                  <c:v>2009.9166666666667</c:v>
                </c:pt>
                <c:pt idx="720">
                  <c:v>2010</c:v>
                </c:pt>
                <c:pt idx="721">
                  <c:v>2010.0833333333333</c:v>
                </c:pt>
                <c:pt idx="722">
                  <c:v>2010.1666666666667</c:v>
                </c:pt>
                <c:pt idx="723">
                  <c:v>2010.25</c:v>
                </c:pt>
                <c:pt idx="724">
                  <c:v>2010.3333333333333</c:v>
                </c:pt>
                <c:pt idx="725">
                  <c:v>2010.4166666666667</c:v>
                </c:pt>
                <c:pt idx="726">
                  <c:v>2010.5</c:v>
                </c:pt>
                <c:pt idx="727">
                  <c:v>2010.5833333333333</c:v>
                </c:pt>
                <c:pt idx="728">
                  <c:v>2010.6666666666667</c:v>
                </c:pt>
                <c:pt idx="729">
                  <c:v>2010.75</c:v>
                </c:pt>
                <c:pt idx="730">
                  <c:v>2010.8333333333333</c:v>
                </c:pt>
                <c:pt idx="731">
                  <c:v>2010.9166666666667</c:v>
                </c:pt>
                <c:pt idx="732">
                  <c:v>2011</c:v>
                </c:pt>
                <c:pt idx="733">
                  <c:v>2011.0833333333333</c:v>
                </c:pt>
                <c:pt idx="734">
                  <c:v>2011.1666666666667</c:v>
                </c:pt>
                <c:pt idx="735">
                  <c:v>2011.25</c:v>
                </c:pt>
                <c:pt idx="736">
                  <c:v>2011.3333333333333</c:v>
                </c:pt>
                <c:pt idx="737">
                  <c:v>2011.4166666666667</c:v>
                </c:pt>
                <c:pt idx="738">
                  <c:v>2011.5</c:v>
                </c:pt>
                <c:pt idx="739">
                  <c:v>2011.5833333333333</c:v>
                </c:pt>
                <c:pt idx="740">
                  <c:v>2011.6666666666667</c:v>
                </c:pt>
                <c:pt idx="741">
                  <c:v>2011.75</c:v>
                </c:pt>
                <c:pt idx="742">
                  <c:v>2011.8333333333333</c:v>
                </c:pt>
                <c:pt idx="743">
                  <c:v>2011.9166666666667</c:v>
                </c:pt>
                <c:pt idx="744">
                  <c:v>2012</c:v>
                </c:pt>
                <c:pt idx="745">
                  <c:v>2012.0833333333333</c:v>
                </c:pt>
                <c:pt idx="746">
                  <c:v>2012.1666666666667</c:v>
                </c:pt>
                <c:pt idx="747">
                  <c:v>2012.25</c:v>
                </c:pt>
                <c:pt idx="748">
                  <c:v>2012.3333333333333</c:v>
                </c:pt>
                <c:pt idx="749">
                  <c:v>2012.4166666666667</c:v>
                </c:pt>
                <c:pt idx="750">
                  <c:v>2012.5</c:v>
                </c:pt>
                <c:pt idx="751">
                  <c:v>2012.5833333333333</c:v>
                </c:pt>
                <c:pt idx="752">
                  <c:v>2012.6666666666667</c:v>
                </c:pt>
                <c:pt idx="753">
                  <c:v>2012.75</c:v>
                </c:pt>
                <c:pt idx="754">
                  <c:v>2012.8333333333333</c:v>
                </c:pt>
                <c:pt idx="755">
                  <c:v>2012.9166666666667</c:v>
                </c:pt>
                <c:pt idx="756">
                  <c:v>2013</c:v>
                </c:pt>
                <c:pt idx="757">
                  <c:v>2013.0833333333333</c:v>
                </c:pt>
                <c:pt idx="758">
                  <c:v>2013.1666666666667</c:v>
                </c:pt>
                <c:pt idx="759">
                  <c:v>2013.25</c:v>
                </c:pt>
                <c:pt idx="760">
                  <c:v>2013.3333333333333</c:v>
                </c:pt>
                <c:pt idx="761">
                  <c:v>2013.4166666666667</c:v>
                </c:pt>
                <c:pt idx="762">
                  <c:v>2013.5</c:v>
                </c:pt>
                <c:pt idx="763">
                  <c:v>2013.5833333333333</c:v>
                </c:pt>
                <c:pt idx="764">
                  <c:v>2013.6666666666667</c:v>
                </c:pt>
                <c:pt idx="765">
                  <c:v>2013.75</c:v>
                </c:pt>
                <c:pt idx="766">
                  <c:v>2013.8333333333333</c:v>
                </c:pt>
                <c:pt idx="767">
                  <c:v>2013.9166666666667</c:v>
                </c:pt>
                <c:pt idx="768">
                  <c:v>2014</c:v>
                </c:pt>
                <c:pt idx="769">
                  <c:v>2014.0833333333333</c:v>
                </c:pt>
                <c:pt idx="770">
                  <c:v>2014.1666666666667</c:v>
                </c:pt>
                <c:pt idx="771">
                  <c:v>2014.25</c:v>
                </c:pt>
                <c:pt idx="772">
                  <c:v>2014.3333333333333</c:v>
                </c:pt>
                <c:pt idx="773">
                  <c:v>2014.4166666666667</c:v>
                </c:pt>
                <c:pt idx="774">
                  <c:v>2014.5</c:v>
                </c:pt>
                <c:pt idx="775">
                  <c:v>2014.5833333333333</c:v>
                </c:pt>
                <c:pt idx="776">
                  <c:v>2014.6666666666667</c:v>
                </c:pt>
                <c:pt idx="777">
                  <c:v>2014.75</c:v>
                </c:pt>
                <c:pt idx="778">
                  <c:v>2014.8333333333333</c:v>
                </c:pt>
                <c:pt idx="779">
                  <c:v>2014.9166666666667</c:v>
                </c:pt>
                <c:pt idx="780">
                  <c:v>2015</c:v>
                </c:pt>
                <c:pt idx="781">
                  <c:v>2015.0833333333333</c:v>
                </c:pt>
                <c:pt idx="782">
                  <c:v>2015.1666666666667</c:v>
                </c:pt>
                <c:pt idx="783">
                  <c:v>2015.25</c:v>
                </c:pt>
                <c:pt idx="784">
                  <c:v>2015.3333333333333</c:v>
                </c:pt>
                <c:pt idx="785">
                  <c:v>2015.4166666666667</c:v>
                </c:pt>
                <c:pt idx="786">
                  <c:v>2015.5</c:v>
                </c:pt>
                <c:pt idx="787">
                  <c:v>2015.5833333333333</c:v>
                </c:pt>
                <c:pt idx="788">
                  <c:v>2015.6666666666667</c:v>
                </c:pt>
                <c:pt idx="789">
                  <c:v>2015.75</c:v>
                </c:pt>
                <c:pt idx="790">
                  <c:v>2015.8333333333333</c:v>
                </c:pt>
                <c:pt idx="791">
                  <c:v>2015.9166666666667</c:v>
                </c:pt>
                <c:pt idx="792">
                  <c:v>2016</c:v>
                </c:pt>
                <c:pt idx="793">
                  <c:v>2016.0833333333333</c:v>
                </c:pt>
                <c:pt idx="794">
                  <c:v>2016.1666666666667</c:v>
                </c:pt>
                <c:pt idx="795">
                  <c:v>2016.25</c:v>
                </c:pt>
                <c:pt idx="796">
                  <c:v>2016.3333333333333</c:v>
                </c:pt>
                <c:pt idx="797">
                  <c:v>2016.4166666666667</c:v>
                </c:pt>
                <c:pt idx="798">
                  <c:v>2016.5</c:v>
                </c:pt>
                <c:pt idx="799">
                  <c:v>2016.5833333333333</c:v>
                </c:pt>
                <c:pt idx="800">
                  <c:v>2016.6666666666667</c:v>
                </c:pt>
                <c:pt idx="801">
                  <c:v>2016.75</c:v>
                </c:pt>
                <c:pt idx="802">
                  <c:v>2016.8333333333333</c:v>
                </c:pt>
                <c:pt idx="803">
                  <c:v>2016.9166666666667</c:v>
                </c:pt>
                <c:pt idx="804">
                  <c:v>2017</c:v>
                </c:pt>
                <c:pt idx="805">
                  <c:v>2017.0833333333333</c:v>
                </c:pt>
                <c:pt idx="806">
                  <c:v>2017.1666666666667</c:v>
                </c:pt>
                <c:pt idx="807">
                  <c:v>2017.25</c:v>
                </c:pt>
                <c:pt idx="808">
                  <c:v>2017.3333333333333</c:v>
                </c:pt>
                <c:pt idx="809">
                  <c:v>2017.4166666666667</c:v>
                </c:pt>
                <c:pt idx="810">
                  <c:v>2017.5</c:v>
                </c:pt>
                <c:pt idx="811">
                  <c:v>2017.5833333333333</c:v>
                </c:pt>
              </c:numCache>
            </c:numRef>
          </c:xVal>
          <c:yVal>
            <c:numRef>
              <c:f>'Climate Data'!$D$6:$D$817</c:f>
              <c:numCache>
                <c:formatCode>0.0</c:formatCode>
                <c:ptCount val="812"/>
                <c:pt idx="0">
                  <c:v>20.68548387096774</c:v>
                </c:pt>
                <c:pt idx="1">
                  <c:v>20.6875</c:v>
                </c:pt>
                <c:pt idx="2">
                  <c:v>18.612903225806452</c:v>
                </c:pt>
                <c:pt idx="3">
                  <c:v>16.600000000000001</c:v>
                </c:pt>
                <c:pt idx="4">
                  <c:v>13.838709677419354</c:v>
                </c:pt>
                <c:pt idx="5">
                  <c:v>9.7916666666666661</c:v>
                </c:pt>
                <c:pt idx="6">
                  <c:v>9.82258064516129</c:v>
                </c:pt>
                <c:pt idx="7">
                  <c:v>10.185483870967742</c:v>
                </c:pt>
                <c:pt idx="8">
                  <c:v>12.816666666666666</c:v>
                </c:pt>
                <c:pt idx="9">
                  <c:v>14.483870967741936</c:v>
                </c:pt>
                <c:pt idx="10">
                  <c:v>18.383333333333333</c:v>
                </c:pt>
                <c:pt idx="11">
                  <c:v>22.491935483870968</c:v>
                </c:pt>
                <c:pt idx="12">
                  <c:v>24.75</c:v>
                </c:pt>
                <c:pt idx="13">
                  <c:v>22.366071428571427</c:v>
                </c:pt>
                <c:pt idx="14">
                  <c:v>20.846774193548388</c:v>
                </c:pt>
                <c:pt idx="15">
                  <c:v>14.475</c:v>
                </c:pt>
                <c:pt idx="16">
                  <c:v>12.67741935483871</c:v>
                </c:pt>
                <c:pt idx="17">
                  <c:v>10.733333333333333</c:v>
                </c:pt>
                <c:pt idx="18">
                  <c:v>9.2741935483870961</c:v>
                </c:pt>
                <c:pt idx="19">
                  <c:v>8.9516129032258061</c:v>
                </c:pt>
                <c:pt idx="20">
                  <c:v>12.291666666666666</c:v>
                </c:pt>
                <c:pt idx="21">
                  <c:v>14.443548387096774</c:v>
                </c:pt>
                <c:pt idx="22">
                  <c:v>17.366666666666667</c:v>
                </c:pt>
                <c:pt idx="23">
                  <c:v>20.774193548387096</c:v>
                </c:pt>
                <c:pt idx="24">
                  <c:v>21.467741935483872</c:v>
                </c:pt>
                <c:pt idx="25">
                  <c:v>19.336206896551722</c:v>
                </c:pt>
                <c:pt idx="26">
                  <c:v>20.032258064516128</c:v>
                </c:pt>
                <c:pt idx="27">
                  <c:v>13.816666666666666</c:v>
                </c:pt>
                <c:pt idx="28">
                  <c:v>11.85483870967742</c:v>
                </c:pt>
                <c:pt idx="29">
                  <c:v>10.708333333333334</c:v>
                </c:pt>
                <c:pt idx="30">
                  <c:v>8.387096774193548</c:v>
                </c:pt>
                <c:pt idx="31">
                  <c:v>9.2741935483870961</c:v>
                </c:pt>
                <c:pt idx="32">
                  <c:v>12.083333333333334</c:v>
                </c:pt>
                <c:pt idx="33">
                  <c:v>13.564516129032258</c:v>
                </c:pt>
                <c:pt idx="34">
                  <c:v>16.066666666666666</c:v>
                </c:pt>
                <c:pt idx="35">
                  <c:v>18.75</c:v>
                </c:pt>
                <c:pt idx="36">
                  <c:v>21.258064516129032</c:v>
                </c:pt>
                <c:pt idx="37">
                  <c:v>21.321428571428573</c:v>
                </c:pt>
                <c:pt idx="38">
                  <c:v>21.112903225806452</c:v>
                </c:pt>
                <c:pt idx="39">
                  <c:v>17.149999999999999</c:v>
                </c:pt>
                <c:pt idx="40">
                  <c:v>12.629032258064516</c:v>
                </c:pt>
                <c:pt idx="41">
                  <c:v>10.625</c:v>
                </c:pt>
                <c:pt idx="42">
                  <c:v>9.5241935483870961</c:v>
                </c:pt>
                <c:pt idx="43">
                  <c:v>9.306451612903226</c:v>
                </c:pt>
                <c:pt idx="44">
                  <c:v>11.591666666666667</c:v>
                </c:pt>
                <c:pt idx="45">
                  <c:v>14.169354838709678</c:v>
                </c:pt>
                <c:pt idx="46">
                  <c:v>16.591666666666665</c:v>
                </c:pt>
                <c:pt idx="47">
                  <c:v>19.306451612903224</c:v>
                </c:pt>
                <c:pt idx="48">
                  <c:v>22.161290322580644</c:v>
                </c:pt>
                <c:pt idx="49">
                  <c:v>18.642857142857142</c:v>
                </c:pt>
                <c:pt idx="50">
                  <c:v>17.806451612903224</c:v>
                </c:pt>
                <c:pt idx="51">
                  <c:v>16.408333333333335</c:v>
                </c:pt>
                <c:pt idx="52">
                  <c:v>12.806451612903226</c:v>
                </c:pt>
                <c:pt idx="53">
                  <c:v>9.9499999999999993</c:v>
                </c:pt>
                <c:pt idx="54">
                  <c:v>9.5161290322580641</c:v>
                </c:pt>
                <c:pt idx="55">
                  <c:v>10.225806451612904</c:v>
                </c:pt>
                <c:pt idx="56">
                  <c:v>12.191666666666666</c:v>
                </c:pt>
                <c:pt idx="57">
                  <c:v>15.10483870967742</c:v>
                </c:pt>
                <c:pt idx="58">
                  <c:v>17.55</c:v>
                </c:pt>
                <c:pt idx="59">
                  <c:v>21.193548387096776</c:v>
                </c:pt>
                <c:pt idx="60">
                  <c:v>22.758064516129032</c:v>
                </c:pt>
                <c:pt idx="61">
                  <c:v>22.857142857142858</c:v>
                </c:pt>
                <c:pt idx="62">
                  <c:v>19.588709677419356</c:v>
                </c:pt>
                <c:pt idx="63">
                  <c:v>15.8</c:v>
                </c:pt>
                <c:pt idx="64">
                  <c:v>11.28225806451613</c:v>
                </c:pt>
                <c:pt idx="65">
                  <c:v>10.5</c:v>
                </c:pt>
                <c:pt idx="66">
                  <c:v>9.129032258064516</c:v>
                </c:pt>
                <c:pt idx="67">
                  <c:v>10.790322580645162</c:v>
                </c:pt>
                <c:pt idx="68">
                  <c:v>12.908333333333333</c:v>
                </c:pt>
                <c:pt idx="69">
                  <c:v>14.596774193548388</c:v>
                </c:pt>
                <c:pt idx="70">
                  <c:v>15.95</c:v>
                </c:pt>
                <c:pt idx="71">
                  <c:v>18.580645161290324</c:v>
                </c:pt>
                <c:pt idx="72">
                  <c:v>20.31451612903226</c:v>
                </c:pt>
                <c:pt idx="73">
                  <c:v>24.206896551724139</c:v>
                </c:pt>
                <c:pt idx="74">
                  <c:v>20.60483870967742</c:v>
                </c:pt>
                <c:pt idx="75">
                  <c:v>16.008333333333333</c:v>
                </c:pt>
                <c:pt idx="76">
                  <c:v>12.483870967741936</c:v>
                </c:pt>
                <c:pt idx="77">
                  <c:v>9.2083333333333339</c:v>
                </c:pt>
                <c:pt idx="78">
                  <c:v>9.5322580645161299</c:v>
                </c:pt>
                <c:pt idx="79">
                  <c:v>9.0403225806451619</c:v>
                </c:pt>
                <c:pt idx="80">
                  <c:v>10.691666666666666</c:v>
                </c:pt>
                <c:pt idx="81">
                  <c:v>12.451612903225806</c:v>
                </c:pt>
                <c:pt idx="82">
                  <c:v>15.291666666666666</c:v>
                </c:pt>
                <c:pt idx="83">
                  <c:v>17.29032258064516</c:v>
                </c:pt>
                <c:pt idx="84">
                  <c:v>19.759677419354837</c:v>
                </c:pt>
                <c:pt idx="85">
                  <c:v>19.744642857142857</c:v>
                </c:pt>
                <c:pt idx="86">
                  <c:v>16.711290322580648</c:v>
                </c:pt>
                <c:pt idx="87">
                  <c:v>14.026666666666667</c:v>
                </c:pt>
                <c:pt idx="88">
                  <c:v>11.404838709677417</c:v>
                </c:pt>
                <c:pt idx="89">
                  <c:v>12.99</c:v>
                </c:pt>
                <c:pt idx="90">
                  <c:v>7.2903225806451601</c:v>
                </c:pt>
                <c:pt idx="91">
                  <c:v>8.8645161290322569</c:v>
                </c:pt>
                <c:pt idx="92">
                  <c:v>10.093333333333332</c:v>
                </c:pt>
                <c:pt idx="93">
                  <c:v>14.082258064516129</c:v>
                </c:pt>
                <c:pt idx="94">
                  <c:v>15.56</c:v>
                </c:pt>
                <c:pt idx="95">
                  <c:v>20.182258064516123</c:v>
                </c:pt>
                <c:pt idx="96">
                  <c:v>19.912903225806453</c:v>
                </c:pt>
                <c:pt idx="97">
                  <c:v>20.487500000000001</c:v>
                </c:pt>
                <c:pt idx="98">
                  <c:v>17.42258064516129</c:v>
                </c:pt>
                <c:pt idx="99">
                  <c:v>15.803333333333331</c:v>
                </c:pt>
                <c:pt idx="100">
                  <c:v>13.332258064516127</c:v>
                </c:pt>
                <c:pt idx="101">
                  <c:v>7.4366666666666648</c:v>
                </c:pt>
                <c:pt idx="102">
                  <c:v>8.3532258064516132</c:v>
                </c:pt>
                <c:pt idx="103">
                  <c:v>9.6903225806451605</c:v>
                </c:pt>
                <c:pt idx="104">
                  <c:v>9.5383333333333322</c:v>
                </c:pt>
                <c:pt idx="105">
                  <c:v>12.758064516129028</c:v>
                </c:pt>
                <c:pt idx="106">
                  <c:v>16.818333333333335</c:v>
                </c:pt>
                <c:pt idx="107">
                  <c:v>16.975806451612904</c:v>
                </c:pt>
                <c:pt idx="108">
                  <c:v>22.711290322580648</c:v>
                </c:pt>
                <c:pt idx="109">
                  <c:v>20.310714285714287</c:v>
                </c:pt>
                <c:pt idx="110">
                  <c:v>19.479032258064514</c:v>
                </c:pt>
                <c:pt idx="111">
                  <c:v>14.993333333333334</c:v>
                </c:pt>
                <c:pt idx="112">
                  <c:v>11.206451612903225</c:v>
                </c:pt>
                <c:pt idx="113">
                  <c:v>9.0549999999999997</c:v>
                </c:pt>
                <c:pt idx="114">
                  <c:v>8.0080645161290338</c:v>
                </c:pt>
                <c:pt idx="115">
                  <c:v>11.254838709677419</c:v>
                </c:pt>
                <c:pt idx="116">
                  <c:v>11.276666666666666</c:v>
                </c:pt>
                <c:pt idx="117">
                  <c:v>14.148387096774192</c:v>
                </c:pt>
                <c:pt idx="118">
                  <c:v>19.980000000000004</c:v>
                </c:pt>
                <c:pt idx="119">
                  <c:v>16.372580645161293</c:v>
                </c:pt>
                <c:pt idx="120">
                  <c:v>23.277419354838713</c:v>
                </c:pt>
                <c:pt idx="121">
                  <c:v>18.725862068965519</c:v>
                </c:pt>
                <c:pt idx="122">
                  <c:v>19.92903225806451</c:v>
                </c:pt>
                <c:pt idx="123">
                  <c:v>13.511666666666665</c:v>
                </c:pt>
                <c:pt idx="124">
                  <c:v>9.7661290322580623</c:v>
                </c:pt>
                <c:pt idx="125">
                  <c:v>8.0600000000000023</c:v>
                </c:pt>
                <c:pt idx="126">
                  <c:v>8.0387096774193534</c:v>
                </c:pt>
                <c:pt idx="127">
                  <c:v>8.1758064516129032</c:v>
                </c:pt>
                <c:pt idx="128">
                  <c:v>10.293333333333335</c:v>
                </c:pt>
                <c:pt idx="129">
                  <c:v>14.103225806451613</c:v>
                </c:pt>
                <c:pt idx="130">
                  <c:v>14.041666666666668</c:v>
                </c:pt>
                <c:pt idx="131">
                  <c:v>21.091935483870966</c:v>
                </c:pt>
                <c:pt idx="132">
                  <c:v>23.464516129032258</c:v>
                </c:pt>
                <c:pt idx="133">
                  <c:v>21.110714285714284</c:v>
                </c:pt>
                <c:pt idx="134">
                  <c:v>18.803225806451611</c:v>
                </c:pt>
                <c:pt idx="135">
                  <c:v>16.056666666666661</c:v>
                </c:pt>
                <c:pt idx="136">
                  <c:v>11.45967741935484</c:v>
                </c:pt>
                <c:pt idx="137">
                  <c:v>9.7849999999999984</c:v>
                </c:pt>
                <c:pt idx="138">
                  <c:v>8.2096774193548381</c:v>
                </c:pt>
                <c:pt idx="139">
                  <c:v>8.564516129032258</c:v>
                </c:pt>
                <c:pt idx="140">
                  <c:v>12.573333333333336</c:v>
                </c:pt>
                <c:pt idx="141">
                  <c:v>15.517741935483871</c:v>
                </c:pt>
                <c:pt idx="142">
                  <c:v>16.981666666666662</c:v>
                </c:pt>
                <c:pt idx="143">
                  <c:v>19.62096774193548</c:v>
                </c:pt>
                <c:pt idx="144">
                  <c:v>21.595161290322583</c:v>
                </c:pt>
                <c:pt idx="145">
                  <c:v>20.164285714285715</c:v>
                </c:pt>
                <c:pt idx="146">
                  <c:v>18.930645161290325</c:v>
                </c:pt>
                <c:pt idx="147">
                  <c:v>15.113333333333335</c:v>
                </c:pt>
                <c:pt idx="148">
                  <c:v>10.480645161290321</c:v>
                </c:pt>
                <c:pt idx="149">
                  <c:v>11.354999999999999</c:v>
                </c:pt>
                <c:pt idx="150">
                  <c:v>9.1516129032258071</c:v>
                </c:pt>
                <c:pt idx="151">
                  <c:v>9.5548387096774192</c:v>
                </c:pt>
                <c:pt idx="152">
                  <c:v>11.336666666666666</c:v>
                </c:pt>
                <c:pt idx="153">
                  <c:v>12.822580645161292</c:v>
                </c:pt>
                <c:pt idx="154">
                  <c:v>17.815000000000001</c:v>
                </c:pt>
                <c:pt idx="155">
                  <c:v>18.20967741935484</c:v>
                </c:pt>
                <c:pt idx="156">
                  <c:v>19.722580645161294</c:v>
                </c:pt>
                <c:pt idx="157">
                  <c:v>20.787500000000001</c:v>
                </c:pt>
                <c:pt idx="158">
                  <c:v>18.53064516129032</c:v>
                </c:pt>
                <c:pt idx="159">
                  <c:v>14.215000000000003</c:v>
                </c:pt>
                <c:pt idx="160">
                  <c:v>12.32258064516129</c:v>
                </c:pt>
                <c:pt idx="161">
                  <c:v>9.6400000000000023</c:v>
                </c:pt>
                <c:pt idx="162">
                  <c:v>8.619354838709679</c:v>
                </c:pt>
                <c:pt idx="163">
                  <c:v>9.3112903225806463</c:v>
                </c:pt>
                <c:pt idx="164">
                  <c:v>11.848333333333334</c:v>
                </c:pt>
                <c:pt idx="165">
                  <c:v>15.025806451612901</c:v>
                </c:pt>
                <c:pt idx="166">
                  <c:v>17.478333333333335</c:v>
                </c:pt>
                <c:pt idx="167">
                  <c:v>19.77741935483871</c:v>
                </c:pt>
                <c:pt idx="168">
                  <c:v>19.258064516129032</c:v>
                </c:pt>
                <c:pt idx="169">
                  <c:v>18.929310344827588</c:v>
                </c:pt>
                <c:pt idx="170">
                  <c:v>17.92258064516129</c:v>
                </c:pt>
                <c:pt idx="171">
                  <c:v>15.074999999999999</c:v>
                </c:pt>
                <c:pt idx="172">
                  <c:v>11.201612903225806</c:v>
                </c:pt>
                <c:pt idx="173">
                  <c:v>9.6116666666666664</c:v>
                </c:pt>
                <c:pt idx="174">
                  <c:v>9.5596774193548395</c:v>
                </c:pt>
                <c:pt idx="175">
                  <c:v>9.6548387096774189</c:v>
                </c:pt>
                <c:pt idx="176">
                  <c:v>11.275000000000002</c:v>
                </c:pt>
                <c:pt idx="177">
                  <c:v>12.298387096774194</c:v>
                </c:pt>
                <c:pt idx="178">
                  <c:v>16.363333333333333</c:v>
                </c:pt>
                <c:pt idx="179">
                  <c:v>15.716129032258069</c:v>
                </c:pt>
                <c:pt idx="180">
                  <c:v>19.480645161290322</c:v>
                </c:pt>
                <c:pt idx="181">
                  <c:v>22.455357142857139</c:v>
                </c:pt>
                <c:pt idx="182">
                  <c:v>18.240322580645163</c:v>
                </c:pt>
                <c:pt idx="183">
                  <c:v>13.139999999999997</c:v>
                </c:pt>
                <c:pt idx="184">
                  <c:v>12.55967741935484</c:v>
                </c:pt>
                <c:pt idx="185">
                  <c:v>9.0250000000000004</c:v>
                </c:pt>
                <c:pt idx="186">
                  <c:v>8.5096774193548388</c:v>
                </c:pt>
                <c:pt idx="187">
                  <c:v>9.5080645161290303</c:v>
                </c:pt>
                <c:pt idx="188">
                  <c:v>12.061666666666664</c:v>
                </c:pt>
                <c:pt idx="189">
                  <c:v>16.562903225806455</c:v>
                </c:pt>
                <c:pt idx="190">
                  <c:v>16.556666666666665</c:v>
                </c:pt>
                <c:pt idx="191">
                  <c:v>22.048387096774192</c:v>
                </c:pt>
                <c:pt idx="192">
                  <c:v>22.770967741935483</c:v>
                </c:pt>
                <c:pt idx="193">
                  <c:v>20.255357142857143</c:v>
                </c:pt>
                <c:pt idx="194">
                  <c:v>18.29032258064516</c:v>
                </c:pt>
                <c:pt idx="195">
                  <c:v>14.255000000000003</c:v>
                </c:pt>
                <c:pt idx="196">
                  <c:v>11.369354838709679</c:v>
                </c:pt>
                <c:pt idx="197">
                  <c:v>9.581666666666667</c:v>
                </c:pt>
                <c:pt idx="198">
                  <c:v>8.3580645161290317</c:v>
                </c:pt>
                <c:pt idx="199">
                  <c:v>8.2967741935483854</c:v>
                </c:pt>
                <c:pt idx="200">
                  <c:v>10.365</c:v>
                </c:pt>
                <c:pt idx="201">
                  <c:v>13.277419354838708</c:v>
                </c:pt>
                <c:pt idx="202">
                  <c:v>17.71833333333333</c:v>
                </c:pt>
                <c:pt idx="203">
                  <c:v>17.837096774193551</c:v>
                </c:pt>
                <c:pt idx="204">
                  <c:v>19.667741935483875</c:v>
                </c:pt>
                <c:pt idx="205">
                  <c:v>21.973214285714281</c:v>
                </c:pt>
                <c:pt idx="206">
                  <c:v>17.57741935483871</c:v>
                </c:pt>
                <c:pt idx="207">
                  <c:v>16.686666666666667</c:v>
                </c:pt>
                <c:pt idx="208">
                  <c:v>11.956451612903223</c:v>
                </c:pt>
                <c:pt idx="209">
                  <c:v>10.584999999999999</c:v>
                </c:pt>
                <c:pt idx="210">
                  <c:v>9.1564516129032238</c:v>
                </c:pt>
                <c:pt idx="211">
                  <c:v>8.5677419354838715</c:v>
                </c:pt>
                <c:pt idx="212">
                  <c:v>11.221666666666666</c:v>
                </c:pt>
                <c:pt idx="213">
                  <c:v>16.03064516129032</c:v>
                </c:pt>
                <c:pt idx="214">
                  <c:v>17.470000000000002</c:v>
                </c:pt>
                <c:pt idx="215">
                  <c:v>18.47258064516129</c:v>
                </c:pt>
                <c:pt idx="216">
                  <c:v>23.17258064516129</c:v>
                </c:pt>
                <c:pt idx="217">
                  <c:v>23.38275862068966</c:v>
                </c:pt>
                <c:pt idx="218">
                  <c:v>19.859677419354842</c:v>
                </c:pt>
                <c:pt idx="219">
                  <c:v>16.988333333333333</c:v>
                </c:pt>
                <c:pt idx="220">
                  <c:v>10.703225806451615</c:v>
                </c:pt>
                <c:pt idx="221">
                  <c:v>9.3433333333333355</c:v>
                </c:pt>
                <c:pt idx="222">
                  <c:v>7.6145161290322596</c:v>
                </c:pt>
                <c:pt idx="223">
                  <c:v>8.6596774193548391</c:v>
                </c:pt>
                <c:pt idx="224">
                  <c:v>10.628333333333334</c:v>
                </c:pt>
                <c:pt idx="225">
                  <c:v>14.012903225806454</c:v>
                </c:pt>
                <c:pt idx="226">
                  <c:v>14.931666666666668</c:v>
                </c:pt>
                <c:pt idx="227">
                  <c:v>18.025806451612901</c:v>
                </c:pt>
                <c:pt idx="228">
                  <c:v>22.5</c:v>
                </c:pt>
                <c:pt idx="229">
                  <c:v>19.851785714285715</c:v>
                </c:pt>
                <c:pt idx="230">
                  <c:v>17.533870967741933</c:v>
                </c:pt>
                <c:pt idx="231">
                  <c:v>14.581666666666667</c:v>
                </c:pt>
                <c:pt idx="232">
                  <c:v>10.214516129032258</c:v>
                </c:pt>
                <c:pt idx="233">
                  <c:v>8.8583333333333325</c:v>
                </c:pt>
                <c:pt idx="234">
                  <c:v>9.6161290322580673</c:v>
                </c:pt>
                <c:pt idx="235">
                  <c:v>9.9258064516129014</c:v>
                </c:pt>
                <c:pt idx="236">
                  <c:v>8.9433333333333351</c:v>
                </c:pt>
                <c:pt idx="237">
                  <c:v>15.235483870967741</c:v>
                </c:pt>
                <c:pt idx="238">
                  <c:v>16.849999999999998</c:v>
                </c:pt>
                <c:pt idx="239">
                  <c:v>16.737096774193546</c:v>
                </c:pt>
                <c:pt idx="240">
                  <c:v>19.456451612903223</c:v>
                </c:pt>
                <c:pt idx="241">
                  <c:v>21.653571428571432</c:v>
                </c:pt>
                <c:pt idx="242">
                  <c:v>17.148387096774186</c:v>
                </c:pt>
                <c:pt idx="243">
                  <c:v>15.873333333333335</c:v>
                </c:pt>
                <c:pt idx="244">
                  <c:v>11.019354838709678</c:v>
                </c:pt>
                <c:pt idx="245">
                  <c:v>10.573333333333332</c:v>
                </c:pt>
                <c:pt idx="246">
                  <c:v>8.6177419354838705</c:v>
                </c:pt>
                <c:pt idx="247">
                  <c:v>8.0806451612903221</c:v>
                </c:pt>
                <c:pt idx="248">
                  <c:v>9.8766666666666652</c:v>
                </c:pt>
                <c:pt idx="249">
                  <c:v>13.211290322580643</c:v>
                </c:pt>
                <c:pt idx="250">
                  <c:v>16.933333333333334</c:v>
                </c:pt>
                <c:pt idx="251">
                  <c:v>18.579032258064512</c:v>
                </c:pt>
                <c:pt idx="252">
                  <c:v>20.785483870967738</c:v>
                </c:pt>
                <c:pt idx="253">
                  <c:v>22.567857142857143</c:v>
                </c:pt>
                <c:pt idx="254">
                  <c:v>21.19193548387096</c:v>
                </c:pt>
                <c:pt idx="255">
                  <c:v>17.573333333333334</c:v>
                </c:pt>
                <c:pt idx="256">
                  <c:v>11.616129032258064</c:v>
                </c:pt>
                <c:pt idx="257">
                  <c:v>9.4450000000000003</c:v>
                </c:pt>
                <c:pt idx="258">
                  <c:v>8.4709677419354872</c:v>
                </c:pt>
                <c:pt idx="259">
                  <c:v>8.9370967741935488</c:v>
                </c:pt>
                <c:pt idx="260">
                  <c:v>11.081666666666667</c:v>
                </c:pt>
                <c:pt idx="261">
                  <c:v>12.982258064516127</c:v>
                </c:pt>
                <c:pt idx="262">
                  <c:v>15.456666666666667</c:v>
                </c:pt>
                <c:pt idx="263">
                  <c:v>17.967741935483872</c:v>
                </c:pt>
                <c:pt idx="264">
                  <c:v>20.329032258064515</c:v>
                </c:pt>
                <c:pt idx="265">
                  <c:v>21.105172413793106</c:v>
                </c:pt>
                <c:pt idx="266">
                  <c:v>17.296774193548384</c:v>
                </c:pt>
                <c:pt idx="267">
                  <c:v>15.721666666666666</c:v>
                </c:pt>
                <c:pt idx="268">
                  <c:v>12.174193548387098</c:v>
                </c:pt>
                <c:pt idx="269">
                  <c:v>9.35</c:v>
                </c:pt>
                <c:pt idx="270">
                  <c:v>9.4500000000000011</c:v>
                </c:pt>
                <c:pt idx="271">
                  <c:v>10.075806451612902</c:v>
                </c:pt>
                <c:pt idx="272">
                  <c:v>12.084999999999997</c:v>
                </c:pt>
                <c:pt idx="273">
                  <c:v>14.81451612903226</c:v>
                </c:pt>
                <c:pt idx="274">
                  <c:v>17.271666666666665</c:v>
                </c:pt>
                <c:pt idx="275">
                  <c:v>19.987096774193546</c:v>
                </c:pt>
                <c:pt idx="276">
                  <c:v>23.517741935483869</c:v>
                </c:pt>
                <c:pt idx="277">
                  <c:v>21.17678571428571</c:v>
                </c:pt>
                <c:pt idx="278">
                  <c:v>18.361290322580643</c:v>
                </c:pt>
                <c:pt idx="279">
                  <c:v>15.875000000000004</c:v>
                </c:pt>
                <c:pt idx="280">
                  <c:v>13.008064516129034</c:v>
                </c:pt>
                <c:pt idx="281">
                  <c:v>8.5400000000000009</c:v>
                </c:pt>
                <c:pt idx="282">
                  <c:v>10.038709677419355</c:v>
                </c:pt>
                <c:pt idx="283">
                  <c:v>10.582258064516129</c:v>
                </c:pt>
                <c:pt idx="284">
                  <c:v>12.751666666666667</c:v>
                </c:pt>
                <c:pt idx="285">
                  <c:v>15.141935483870965</c:v>
                </c:pt>
                <c:pt idx="286">
                  <c:v>16.393333333333331</c:v>
                </c:pt>
                <c:pt idx="287">
                  <c:v>20.227419354838712</c:v>
                </c:pt>
                <c:pt idx="288">
                  <c:v>22.490322580645156</c:v>
                </c:pt>
                <c:pt idx="289">
                  <c:v>19.655357142857145</c:v>
                </c:pt>
                <c:pt idx="290">
                  <c:v>20.806451612903221</c:v>
                </c:pt>
                <c:pt idx="291">
                  <c:v>15.025000000000002</c:v>
                </c:pt>
                <c:pt idx="292">
                  <c:v>11.420967741935485</c:v>
                </c:pt>
                <c:pt idx="293">
                  <c:v>9.5066666666666642</c:v>
                </c:pt>
                <c:pt idx="294">
                  <c:v>9.5790322580645153</c:v>
                </c:pt>
                <c:pt idx="295">
                  <c:v>10.21290322580645</c:v>
                </c:pt>
                <c:pt idx="296">
                  <c:v>10.416666666666668</c:v>
                </c:pt>
                <c:pt idx="297">
                  <c:v>13.61774193548387</c:v>
                </c:pt>
                <c:pt idx="298">
                  <c:v>15.631666666666666</c:v>
                </c:pt>
                <c:pt idx="299">
                  <c:v>18.417741935483871</c:v>
                </c:pt>
                <c:pt idx="300">
                  <c:v>18.806451612903224</c:v>
                </c:pt>
                <c:pt idx="301">
                  <c:v>22.653571428571432</c:v>
                </c:pt>
                <c:pt idx="302">
                  <c:v>17.75</c:v>
                </c:pt>
                <c:pt idx="303">
                  <c:v>15.046666666666665</c:v>
                </c:pt>
                <c:pt idx="304">
                  <c:v>13.887096774193546</c:v>
                </c:pt>
                <c:pt idx="305">
                  <c:v>8.7383333333333351</c:v>
                </c:pt>
                <c:pt idx="306">
                  <c:v>10.866129032258067</c:v>
                </c:pt>
                <c:pt idx="307">
                  <c:v>9.6387096774193548</c:v>
                </c:pt>
                <c:pt idx="308">
                  <c:v>12.235000000000001</c:v>
                </c:pt>
                <c:pt idx="309">
                  <c:v>13.237096774193548</c:v>
                </c:pt>
                <c:pt idx="310">
                  <c:v>18.073333333333331</c:v>
                </c:pt>
                <c:pt idx="311">
                  <c:v>20.749999999999996</c:v>
                </c:pt>
                <c:pt idx="312">
                  <c:v>20.10806451612903</c:v>
                </c:pt>
                <c:pt idx="313">
                  <c:v>22.662068965517246</c:v>
                </c:pt>
                <c:pt idx="314">
                  <c:v>18.583870967741937</c:v>
                </c:pt>
                <c:pt idx="315">
                  <c:v>14.885</c:v>
                </c:pt>
                <c:pt idx="316">
                  <c:v>10.530645161290327</c:v>
                </c:pt>
                <c:pt idx="317">
                  <c:v>9.8283333333333367</c:v>
                </c:pt>
                <c:pt idx="318">
                  <c:v>8.4032258064516103</c:v>
                </c:pt>
                <c:pt idx="319">
                  <c:v>9.8354838709677388</c:v>
                </c:pt>
                <c:pt idx="320">
                  <c:v>11.134999999999996</c:v>
                </c:pt>
                <c:pt idx="321">
                  <c:v>12.585483870967742</c:v>
                </c:pt>
                <c:pt idx="322">
                  <c:v>16.385000000000002</c:v>
                </c:pt>
                <c:pt idx="323">
                  <c:v>19.687096774193542</c:v>
                </c:pt>
                <c:pt idx="324">
                  <c:v>21.670967741935481</c:v>
                </c:pt>
                <c:pt idx="325">
                  <c:v>22.75714285714286</c:v>
                </c:pt>
                <c:pt idx="326">
                  <c:v>18.375806451612902</c:v>
                </c:pt>
                <c:pt idx="327">
                  <c:v>13.473333333333334</c:v>
                </c:pt>
                <c:pt idx="328">
                  <c:v>12.054838709677421</c:v>
                </c:pt>
                <c:pt idx="329">
                  <c:v>8.7866666666666653</c:v>
                </c:pt>
                <c:pt idx="330">
                  <c:v>8.5709677419354815</c:v>
                </c:pt>
                <c:pt idx="331">
                  <c:v>11.974193548387097</c:v>
                </c:pt>
                <c:pt idx="332">
                  <c:v>10.979999999999999</c:v>
                </c:pt>
                <c:pt idx="333">
                  <c:v>15.661290322580646</c:v>
                </c:pt>
                <c:pt idx="334">
                  <c:v>17.415000000000003</c:v>
                </c:pt>
                <c:pt idx="335">
                  <c:v>20.403225806451612</c:v>
                </c:pt>
                <c:pt idx="336">
                  <c:v>20.304838709677416</c:v>
                </c:pt>
                <c:pt idx="337">
                  <c:v>20.799999999999994</c:v>
                </c:pt>
                <c:pt idx="338">
                  <c:v>19.399999999999995</c:v>
                </c:pt>
                <c:pt idx="339">
                  <c:v>15.411666666666669</c:v>
                </c:pt>
                <c:pt idx="340">
                  <c:v>12.359677419354844</c:v>
                </c:pt>
                <c:pt idx="341">
                  <c:v>9.5116666666666649</c:v>
                </c:pt>
                <c:pt idx="342">
                  <c:v>8.6580645161290324</c:v>
                </c:pt>
                <c:pt idx="343">
                  <c:v>8.5032258064516135</c:v>
                </c:pt>
                <c:pt idx="344">
                  <c:v>10.756666666666664</c:v>
                </c:pt>
                <c:pt idx="345">
                  <c:v>14.174193548387093</c:v>
                </c:pt>
                <c:pt idx="346">
                  <c:v>16.510000000000002</c:v>
                </c:pt>
                <c:pt idx="347">
                  <c:v>18.967741935483875</c:v>
                </c:pt>
                <c:pt idx="348">
                  <c:v>24.612903225806456</c:v>
                </c:pt>
                <c:pt idx="349">
                  <c:v>22.185714285714287</c:v>
                </c:pt>
                <c:pt idx="350">
                  <c:v>18.919354838709676</c:v>
                </c:pt>
                <c:pt idx="351">
                  <c:v>14.17</c:v>
                </c:pt>
                <c:pt idx="352">
                  <c:v>10.545161290322582</c:v>
                </c:pt>
                <c:pt idx="353">
                  <c:v>10.68</c:v>
                </c:pt>
                <c:pt idx="354">
                  <c:v>9.2177419354838683</c:v>
                </c:pt>
                <c:pt idx="355">
                  <c:v>9.5500000000000007</c:v>
                </c:pt>
                <c:pt idx="356">
                  <c:v>12.156666666666666</c:v>
                </c:pt>
                <c:pt idx="357">
                  <c:v>13.767741935483869</c:v>
                </c:pt>
                <c:pt idx="358">
                  <c:v>17.881666666666664</c:v>
                </c:pt>
                <c:pt idx="359">
                  <c:v>19.782258064516125</c:v>
                </c:pt>
                <c:pt idx="360">
                  <c:v>19.548387096774192</c:v>
                </c:pt>
                <c:pt idx="361">
                  <c:v>21.000000000000004</c:v>
                </c:pt>
                <c:pt idx="362">
                  <c:v>18.369354838709675</c:v>
                </c:pt>
                <c:pt idx="363">
                  <c:v>17.421666666666663</c:v>
                </c:pt>
                <c:pt idx="364">
                  <c:v>13.327419354838705</c:v>
                </c:pt>
                <c:pt idx="365">
                  <c:v>10.074999999999999</c:v>
                </c:pt>
                <c:pt idx="366">
                  <c:v>9.9661290322580705</c:v>
                </c:pt>
                <c:pt idx="367">
                  <c:v>10.161290322580646</c:v>
                </c:pt>
                <c:pt idx="368">
                  <c:v>12.663333333333334</c:v>
                </c:pt>
                <c:pt idx="369">
                  <c:v>14.125806451612902</c:v>
                </c:pt>
                <c:pt idx="370">
                  <c:v>18.433333333333334</c:v>
                </c:pt>
                <c:pt idx="371">
                  <c:v>20.862903225806456</c:v>
                </c:pt>
                <c:pt idx="372">
                  <c:v>24.677419354838705</c:v>
                </c:pt>
                <c:pt idx="373">
                  <c:v>23.087500000000006</c:v>
                </c:pt>
                <c:pt idx="374">
                  <c:v>16.782258064516128</c:v>
                </c:pt>
                <c:pt idx="375">
                  <c:v>16.496666666666666</c:v>
                </c:pt>
                <c:pt idx="376">
                  <c:v>12.269354838709676</c:v>
                </c:pt>
                <c:pt idx="377">
                  <c:v>9.8150000000000031</c:v>
                </c:pt>
                <c:pt idx="378">
                  <c:v>9.4048387096774171</c:v>
                </c:pt>
                <c:pt idx="379">
                  <c:v>9.6080645161290334</c:v>
                </c:pt>
                <c:pt idx="380">
                  <c:v>13.035</c:v>
                </c:pt>
                <c:pt idx="381">
                  <c:v>14.495161290322583</c:v>
                </c:pt>
                <c:pt idx="382">
                  <c:v>17.395</c:v>
                </c:pt>
                <c:pt idx="383">
                  <c:v>19.516129032258064</c:v>
                </c:pt>
                <c:pt idx="384">
                  <c:v>23.716129032258063</c:v>
                </c:pt>
                <c:pt idx="385">
                  <c:v>21.824999999999999</c:v>
                </c:pt>
                <c:pt idx="386">
                  <c:v>19.790322580645157</c:v>
                </c:pt>
                <c:pt idx="387">
                  <c:v>15.401666666666673</c:v>
                </c:pt>
                <c:pt idx="388">
                  <c:v>12.087096774193549</c:v>
                </c:pt>
                <c:pt idx="389">
                  <c:v>8.3433333333333319</c:v>
                </c:pt>
                <c:pt idx="390">
                  <c:v>7.6532258064516139</c:v>
                </c:pt>
                <c:pt idx="391">
                  <c:v>11.974193548387101</c:v>
                </c:pt>
                <c:pt idx="392">
                  <c:v>11.566666666666666</c:v>
                </c:pt>
                <c:pt idx="393">
                  <c:v>14.264516129032261</c:v>
                </c:pt>
                <c:pt idx="394">
                  <c:v>19.988333333333337</c:v>
                </c:pt>
                <c:pt idx="395">
                  <c:v>20.838709677419359</c:v>
                </c:pt>
                <c:pt idx="396">
                  <c:v>20.411290322580644</c:v>
                </c:pt>
                <c:pt idx="397">
                  <c:v>24.135714285714283</c:v>
                </c:pt>
                <c:pt idx="398">
                  <c:v>19.532258064516128</c:v>
                </c:pt>
                <c:pt idx="399">
                  <c:v>13.455000000000002</c:v>
                </c:pt>
                <c:pt idx="400">
                  <c:v>11.482258064516129</c:v>
                </c:pt>
                <c:pt idx="401">
                  <c:v>8.6583333333333332</c:v>
                </c:pt>
                <c:pt idx="402">
                  <c:v>7.85</c:v>
                </c:pt>
                <c:pt idx="403">
                  <c:v>10.232258064516129</c:v>
                </c:pt>
                <c:pt idx="404">
                  <c:v>11.41</c:v>
                </c:pt>
                <c:pt idx="405">
                  <c:v>14.235483870967743</c:v>
                </c:pt>
                <c:pt idx="406">
                  <c:v>17.361666666666672</c:v>
                </c:pt>
                <c:pt idx="407">
                  <c:v>20.68225806451613</c:v>
                </c:pt>
                <c:pt idx="408">
                  <c:v>19.979032258064517</c:v>
                </c:pt>
                <c:pt idx="409">
                  <c:v>20.527586206896554</c:v>
                </c:pt>
                <c:pt idx="410">
                  <c:v>18.038709677419355</c:v>
                </c:pt>
                <c:pt idx="411">
                  <c:v>14.08</c:v>
                </c:pt>
                <c:pt idx="412">
                  <c:v>12.238709677419354</c:v>
                </c:pt>
                <c:pt idx="413">
                  <c:v>8.7883333333333322</c:v>
                </c:pt>
                <c:pt idx="414">
                  <c:v>7.6451612903225801</c:v>
                </c:pt>
                <c:pt idx="415">
                  <c:v>9.758064516129032</c:v>
                </c:pt>
                <c:pt idx="416">
                  <c:v>10.111666666666666</c:v>
                </c:pt>
                <c:pt idx="417">
                  <c:v>14.169354838709676</c:v>
                </c:pt>
                <c:pt idx="418">
                  <c:v>17.101666666666667</c:v>
                </c:pt>
                <c:pt idx="419">
                  <c:v>19.4758064516129</c:v>
                </c:pt>
                <c:pt idx="420">
                  <c:v>20.809677419354831</c:v>
                </c:pt>
                <c:pt idx="421">
                  <c:v>21.139285714285716</c:v>
                </c:pt>
                <c:pt idx="422">
                  <c:v>20.720967741935485</c:v>
                </c:pt>
                <c:pt idx="423">
                  <c:v>15.336666666666666</c:v>
                </c:pt>
                <c:pt idx="424">
                  <c:v>11.161290322580646</c:v>
                </c:pt>
                <c:pt idx="425">
                  <c:v>9.1616666666666688</c:v>
                </c:pt>
                <c:pt idx="426">
                  <c:v>9.0306451612903196</c:v>
                </c:pt>
                <c:pt idx="427">
                  <c:v>9.622580645161289</c:v>
                </c:pt>
                <c:pt idx="428">
                  <c:v>10.038333333333334</c:v>
                </c:pt>
                <c:pt idx="429">
                  <c:v>14.664516129032261</c:v>
                </c:pt>
                <c:pt idx="430">
                  <c:v>17.528333333333332</c:v>
                </c:pt>
                <c:pt idx="431">
                  <c:v>17.269354838709678</c:v>
                </c:pt>
                <c:pt idx="432">
                  <c:v>19.691935483870971</c:v>
                </c:pt>
                <c:pt idx="433">
                  <c:v>19.803571428571427</c:v>
                </c:pt>
                <c:pt idx="434">
                  <c:v>21.135483870967747</c:v>
                </c:pt>
                <c:pt idx="435">
                  <c:v>14.944999999999997</c:v>
                </c:pt>
                <c:pt idx="436">
                  <c:v>12.520967741935484</c:v>
                </c:pt>
                <c:pt idx="437">
                  <c:v>8.99</c:v>
                </c:pt>
                <c:pt idx="438">
                  <c:v>8.370967741935484</c:v>
                </c:pt>
                <c:pt idx="439">
                  <c:v>9.2419354838709697</c:v>
                </c:pt>
                <c:pt idx="440">
                  <c:v>11.221666666666666</c:v>
                </c:pt>
                <c:pt idx="441">
                  <c:v>12.409677419354843</c:v>
                </c:pt>
                <c:pt idx="442">
                  <c:v>16.616666666666667</c:v>
                </c:pt>
                <c:pt idx="443">
                  <c:v>18.256451612903223</c:v>
                </c:pt>
                <c:pt idx="444">
                  <c:v>18.783870967741933</c:v>
                </c:pt>
                <c:pt idx="445">
                  <c:v>20.808928571428567</c:v>
                </c:pt>
                <c:pt idx="446">
                  <c:v>17.159677419354839</c:v>
                </c:pt>
                <c:pt idx="447">
                  <c:v>16.151666666666664</c:v>
                </c:pt>
                <c:pt idx="448">
                  <c:v>12.31774193548387</c:v>
                </c:pt>
                <c:pt idx="449">
                  <c:v>10.285</c:v>
                </c:pt>
                <c:pt idx="450">
                  <c:v>8.3887096774193548</c:v>
                </c:pt>
                <c:pt idx="451">
                  <c:v>9.7193548387096804</c:v>
                </c:pt>
                <c:pt idx="452">
                  <c:v>11.885</c:v>
                </c:pt>
                <c:pt idx="453">
                  <c:v>13.838709677419354</c:v>
                </c:pt>
                <c:pt idx="454">
                  <c:v>17.541666666666668</c:v>
                </c:pt>
                <c:pt idx="455">
                  <c:v>19.903225806451616</c:v>
                </c:pt>
                <c:pt idx="456">
                  <c:v>22.254838709677422</c:v>
                </c:pt>
                <c:pt idx="457">
                  <c:v>19.722413793103453</c:v>
                </c:pt>
                <c:pt idx="458">
                  <c:v>20.335483870967749</c:v>
                </c:pt>
                <c:pt idx="459">
                  <c:v>15.346666666666666</c:v>
                </c:pt>
                <c:pt idx="460">
                  <c:v>13.612903225806452</c:v>
                </c:pt>
                <c:pt idx="461">
                  <c:v>10.590000000000005</c:v>
                </c:pt>
                <c:pt idx="462">
                  <c:v>9.7709677419354826</c:v>
                </c:pt>
                <c:pt idx="463">
                  <c:v>10.001612903225807</c:v>
                </c:pt>
                <c:pt idx="464">
                  <c:v>12.905000000000003</c:v>
                </c:pt>
                <c:pt idx="465">
                  <c:v>15.680645161290323</c:v>
                </c:pt>
                <c:pt idx="466">
                  <c:v>15.738333333333335</c:v>
                </c:pt>
                <c:pt idx="467">
                  <c:v>20.824193548387104</c:v>
                </c:pt>
                <c:pt idx="468">
                  <c:v>20.877419354838704</c:v>
                </c:pt>
                <c:pt idx="469">
                  <c:v>21.526785714285719</c:v>
                </c:pt>
                <c:pt idx="470">
                  <c:v>20.266129032258064</c:v>
                </c:pt>
                <c:pt idx="471">
                  <c:v>15.823333333333334</c:v>
                </c:pt>
                <c:pt idx="472">
                  <c:v>12.587096774193547</c:v>
                </c:pt>
                <c:pt idx="473">
                  <c:v>8.0016666666666687</c:v>
                </c:pt>
                <c:pt idx="474">
                  <c:v>8.0483870967741922</c:v>
                </c:pt>
                <c:pt idx="475">
                  <c:v>8.1483870967741936</c:v>
                </c:pt>
                <c:pt idx="476">
                  <c:v>11.431666666666668</c:v>
                </c:pt>
                <c:pt idx="477">
                  <c:v>13.417741935483873</c:v>
                </c:pt>
                <c:pt idx="478">
                  <c:v>18.145</c:v>
                </c:pt>
                <c:pt idx="479">
                  <c:v>20.411290322580641</c:v>
                </c:pt>
                <c:pt idx="480">
                  <c:v>21.656451612903226</c:v>
                </c:pt>
                <c:pt idx="481">
                  <c:v>19.869642857142857</c:v>
                </c:pt>
                <c:pt idx="482">
                  <c:v>20.393548387096772</c:v>
                </c:pt>
                <c:pt idx="483">
                  <c:v>15.828333333333335</c:v>
                </c:pt>
                <c:pt idx="484">
                  <c:v>13.395161290322578</c:v>
                </c:pt>
                <c:pt idx="485">
                  <c:v>9.5849999999999991</c:v>
                </c:pt>
                <c:pt idx="486">
                  <c:v>9.4822580645161292</c:v>
                </c:pt>
                <c:pt idx="487">
                  <c:v>9.2016129032258078</c:v>
                </c:pt>
                <c:pt idx="488">
                  <c:v>12.339999999999998</c:v>
                </c:pt>
                <c:pt idx="489">
                  <c:v>15.17258064516129</c:v>
                </c:pt>
                <c:pt idx="490">
                  <c:v>18.623333333333335</c:v>
                </c:pt>
                <c:pt idx="491">
                  <c:v>19.588709677419356</c:v>
                </c:pt>
                <c:pt idx="492">
                  <c:v>22.141935483870967</c:v>
                </c:pt>
                <c:pt idx="493">
                  <c:v>21.855357142857144</c:v>
                </c:pt>
                <c:pt idx="494">
                  <c:v>18.264516129032256</c:v>
                </c:pt>
                <c:pt idx="495">
                  <c:v>15.890000000000002</c:v>
                </c:pt>
                <c:pt idx="496">
                  <c:v>11.722580645161294</c:v>
                </c:pt>
                <c:pt idx="497">
                  <c:v>12.251666666666667</c:v>
                </c:pt>
                <c:pt idx="498">
                  <c:v>9.064516129032258</c:v>
                </c:pt>
                <c:pt idx="499">
                  <c:v>9.6758064516128997</c:v>
                </c:pt>
                <c:pt idx="500">
                  <c:v>11.893333333333333</c:v>
                </c:pt>
                <c:pt idx="501">
                  <c:v>15.306451612903224</c:v>
                </c:pt>
                <c:pt idx="502">
                  <c:v>17.078333333333333</c:v>
                </c:pt>
                <c:pt idx="503">
                  <c:v>18.71935483870968</c:v>
                </c:pt>
                <c:pt idx="504">
                  <c:v>18.393548387096772</c:v>
                </c:pt>
                <c:pt idx="505">
                  <c:v>21.527586206896551</c:v>
                </c:pt>
                <c:pt idx="506">
                  <c:v>19.785483870967745</c:v>
                </c:pt>
                <c:pt idx="507">
                  <c:v>15.64666666666667</c:v>
                </c:pt>
                <c:pt idx="508">
                  <c:v>11.164516129032259</c:v>
                </c:pt>
                <c:pt idx="509">
                  <c:v>9.4233333333333356</c:v>
                </c:pt>
                <c:pt idx="510">
                  <c:v>9.3387096774193541</c:v>
                </c:pt>
                <c:pt idx="511">
                  <c:v>8.6419354838709683</c:v>
                </c:pt>
                <c:pt idx="512">
                  <c:v>9.5300000000000011</c:v>
                </c:pt>
                <c:pt idx="513">
                  <c:v>14.127419354838709</c:v>
                </c:pt>
                <c:pt idx="514">
                  <c:v>14.553333333333335</c:v>
                </c:pt>
                <c:pt idx="515">
                  <c:v>18.548387096774189</c:v>
                </c:pt>
                <c:pt idx="516">
                  <c:v>21.11451612903226</c:v>
                </c:pt>
                <c:pt idx="517">
                  <c:v>20.521428571428565</c:v>
                </c:pt>
                <c:pt idx="518">
                  <c:v>19.111290322580643</c:v>
                </c:pt>
                <c:pt idx="519">
                  <c:v>16.219999999999995</c:v>
                </c:pt>
                <c:pt idx="520">
                  <c:v>12.758064516129034</c:v>
                </c:pt>
                <c:pt idx="521">
                  <c:v>9.4483333333333324</c:v>
                </c:pt>
                <c:pt idx="522">
                  <c:v>9.7854838709677434</c:v>
                </c:pt>
                <c:pt idx="523">
                  <c:v>11.175806451612903</c:v>
                </c:pt>
                <c:pt idx="524">
                  <c:v>11.723333333333331</c:v>
                </c:pt>
                <c:pt idx="525">
                  <c:v>13.851612903225806</c:v>
                </c:pt>
                <c:pt idx="526">
                  <c:v>17.90666666666667</c:v>
                </c:pt>
                <c:pt idx="527">
                  <c:v>18.675806451612903</c:v>
                </c:pt>
                <c:pt idx="528">
                  <c:v>19.614516129032253</c:v>
                </c:pt>
                <c:pt idx="529">
                  <c:v>20.991071428571427</c:v>
                </c:pt>
                <c:pt idx="530">
                  <c:v>18.338709677419356</c:v>
                </c:pt>
                <c:pt idx="531">
                  <c:v>15.525000000000002</c:v>
                </c:pt>
                <c:pt idx="532">
                  <c:v>12.388709677419353</c:v>
                </c:pt>
                <c:pt idx="533">
                  <c:v>10.436666666666669</c:v>
                </c:pt>
                <c:pt idx="534">
                  <c:v>9.2177419354838701</c:v>
                </c:pt>
                <c:pt idx="535">
                  <c:v>8.982258064516131</c:v>
                </c:pt>
                <c:pt idx="536">
                  <c:v>10.923333333333337</c:v>
                </c:pt>
                <c:pt idx="537">
                  <c:v>15.36451612903226</c:v>
                </c:pt>
                <c:pt idx="538">
                  <c:v>16.323333333333334</c:v>
                </c:pt>
                <c:pt idx="539">
                  <c:v>21.259677419354844</c:v>
                </c:pt>
                <c:pt idx="540">
                  <c:v>22.291935483870969</c:v>
                </c:pt>
                <c:pt idx="541">
                  <c:v>21.880357142857147</c:v>
                </c:pt>
                <c:pt idx="542">
                  <c:v>17.356451612903228</c:v>
                </c:pt>
                <c:pt idx="543">
                  <c:v>13.52166666666667</c:v>
                </c:pt>
                <c:pt idx="544">
                  <c:v>11.498387096774193</c:v>
                </c:pt>
                <c:pt idx="545">
                  <c:v>10.433333333333334</c:v>
                </c:pt>
                <c:pt idx="546">
                  <c:v>8.9048387096774224</c:v>
                </c:pt>
                <c:pt idx="547">
                  <c:v>10.222580645161292</c:v>
                </c:pt>
                <c:pt idx="548">
                  <c:v>11.843333333333332</c:v>
                </c:pt>
                <c:pt idx="549">
                  <c:v>14.416129032258064</c:v>
                </c:pt>
                <c:pt idx="550">
                  <c:v>17.02333333333333</c:v>
                </c:pt>
                <c:pt idx="551">
                  <c:v>18.393548387096772</c:v>
                </c:pt>
                <c:pt idx="552">
                  <c:v>20.070967741935487</c:v>
                </c:pt>
                <c:pt idx="553">
                  <c:v>21.005172413793112</c:v>
                </c:pt>
                <c:pt idx="554">
                  <c:v>19.182258064516127</c:v>
                </c:pt>
                <c:pt idx="555">
                  <c:v>13.485000000000003</c:v>
                </c:pt>
                <c:pt idx="556">
                  <c:v>12.138709677419357</c:v>
                </c:pt>
                <c:pt idx="557">
                  <c:v>10.618333333333334</c:v>
                </c:pt>
                <c:pt idx="558">
                  <c:v>9.6435483870967733</c:v>
                </c:pt>
                <c:pt idx="559">
                  <c:v>9.869354838709679</c:v>
                </c:pt>
                <c:pt idx="560">
                  <c:v>11.210000000000003</c:v>
                </c:pt>
                <c:pt idx="561">
                  <c:v>14.46290322580645</c:v>
                </c:pt>
                <c:pt idx="562">
                  <c:v>15.523333333333333</c:v>
                </c:pt>
                <c:pt idx="563">
                  <c:v>18.637096774193552</c:v>
                </c:pt>
                <c:pt idx="564">
                  <c:v>22.080645161290324</c:v>
                </c:pt>
                <c:pt idx="565">
                  <c:v>24.357142857142854</c:v>
                </c:pt>
                <c:pt idx="566">
                  <c:v>16.143548387096775</c:v>
                </c:pt>
                <c:pt idx="567">
                  <c:v>15.448333333333329</c:v>
                </c:pt>
                <c:pt idx="568">
                  <c:v>11.737096774193549</c:v>
                </c:pt>
                <c:pt idx="569">
                  <c:v>9.4166666666666661</c:v>
                </c:pt>
                <c:pt idx="570">
                  <c:v>7.5064516129032253</c:v>
                </c:pt>
                <c:pt idx="571">
                  <c:v>8.7483870967741932</c:v>
                </c:pt>
                <c:pt idx="572">
                  <c:v>11.836666666666664</c:v>
                </c:pt>
                <c:pt idx="573">
                  <c:v>14.372580645161285</c:v>
                </c:pt>
                <c:pt idx="574">
                  <c:v>18.361666666666672</c:v>
                </c:pt>
                <c:pt idx="575">
                  <c:v>19.222580645161287</c:v>
                </c:pt>
                <c:pt idx="576">
                  <c:v>21.119354838709686</c:v>
                </c:pt>
                <c:pt idx="577">
                  <c:v>20.287500000000001</c:v>
                </c:pt>
                <c:pt idx="578">
                  <c:v>18.724193548387092</c:v>
                </c:pt>
                <c:pt idx="579">
                  <c:v>13.435000000000002</c:v>
                </c:pt>
                <c:pt idx="580">
                  <c:v>12.301612903225806</c:v>
                </c:pt>
                <c:pt idx="581">
                  <c:v>9.2350000000000012</c:v>
                </c:pt>
                <c:pt idx="582">
                  <c:v>7.6016129032258055</c:v>
                </c:pt>
                <c:pt idx="583">
                  <c:v>10.195161290322579</c:v>
                </c:pt>
                <c:pt idx="584">
                  <c:v>12.994999999999997</c:v>
                </c:pt>
                <c:pt idx="585">
                  <c:v>13.898387096774194</c:v>
                </c:pt>
                <c:pt idx="586">
                  <c:v>17.245000000000001</c:v>
                </c:pt>
                <c:pt idx="587">
                  <c:v>19.966129032258067</c:v>
                </c:pt>
                <c:pt idx="588">
                  <c:v>23.654838709677417</c:v>
                </c:pt>
                <c:pt idx="589">
                  <c:v>23.241071428571423</c:v>
                </c:pt>
                <c:pt idx="590">
                  <c:v>18.467741935483872</c:v>
                </c:pt>
                <c:pt idx="591">
                  <c:v>13.58</c:v>
                </c:pt>
                <c:pt idx="592">
                  <c:v>13.043548387096774</c:v>
                </c:pt>
                <c:pt idx="593">
                  <c:v>9.7566666666666677</c:v>
                </c:pt>
                <c:pt idx="594">
                  <c:v>9.7177419354838737</c:v>
                </c:pt>
                <c:pt idx="595">
                  <c:v>9.9854838709677427</c:v>
                </c:pt>
                <c:pt idx="596">
                  <c:v>13.5</c:v>
                </c:pt>
                <c:pt idx="597">
                  <c:v>15.674193548387095</c:v>
                </c:pt>
                <c:pt idx="598">
                  <c:v>15.658333333333335</c:v>
                </c:pt>
                <c:pt idx="599">
                  <c:v>19.117741935483874</c:v>
                </c:pt>
                <c:pt idx="600">
                  <c:v>21.532258064516125</c:v>
                </c:pt>
                <c:pt idx="601">
                  <c:v>24.239655172413791</c:v>
                </c:pt>
                <c:pt idx="602">
                  <c:v>19.238709677419354</c:v>
                </c:pt>
                <c:pt idx="603">
                  <c:v>15.478333333333333</c:v>
                </c:pt>
                <c:pt idx="604">
                  <c:v>10.82258064516129</c:v>
                </c:pt>
                <c:pt idx="605">
                  <c:v>9.2200000000000006</c:v>
                </c:pt>
                <c:pt idx="606">
                  <c:v>9.2080645161290313</c:v>
                </c:pt>
                <c:pt idx="607">
                  <c:v>9.6145161290322587</c:v>
                </c:pt>
                <c:pt idx="608">
                  <c:v>13.005000000000003</c:v>
                </c:pt>
                <c:pt idx="609">
                  <c:v>13.809677419354841</c:v>
                </c:pt>
                <c:pt idx="610">
                  <c:v>20.386666666666667</c:v>
                </c:pt>
                <c:pt idx="611">
                  <c:v>20.4258064516129</c:v>
                </c:pt>
                <c:pt idx="612">
                  <c:v>25.651612903225804</c:v>
                </c:pt>
                <c:pt idx="613">
                  <c:v>23.953571428571426</c:v>
                </c:pt>
                <c:pt idx="614">
                  <c:v>18.448387096774198</c:v>
                </c:pt>
                <c:pt idx="615">
                  <c:v>14.646666666666668</c:v>
                </c:pt>
                <c:pt idx="616">
                  <c:v>11.759677419354837</c:v>
                </c:pt>
                <c:pt idx="617">
                  <c:v>10.478333333333333</c:v>
                </c:pt>
                <c:pt idx="618">
                  <c:v>8.9274193548387117</c:v>
                </c:pt>
                <c:pt idx="619">
                  <c:v>9.9112903225806495</c:v>
                </c:pt>
                <c:pt idx="620">
                  <c:v>13.126666666666665</c:v>
                </c:pt>
                <c:pt idx="621">
                  <c:v>12.5</c:v>
                </c:pt>
                <c:pt idx="622">
                  <c:v>15.888333333333337</c:v>
                </c:pt>
                <c:pt idx="623">
                  <c:v>17.05</c:v>
                </c:pt>
                <c:pt idx="624">
                  <c:v>20.149999999999999</c:v>
                </c:pt>
                <c:pt idx="625">
                  <c:v>19.4375</c:v>
                </c:pt>
                <c:pt idx="626">
                  <c:v>18.180645161290318</c:v>
                </c:pt>
                <c:pt idx="627">
                  <c:v>16.916666666666668</c:v>
                </c:pt>
                <c:pt idx="628">
                  <c:v>12.974193548387099</c:v>
                </c:pt>
                <c:pt idx="629">
                  <c:v>9.9533333333333367</c:v>
                </c:pt>
                <c:pt idx="630">
                  <c:v>9.6483870967741918</c:v>
                </c:pt>
                <c:pt idx="631">
                  <c:v>8.998387096774195</c:v>
                </c:pt>
                <c:pt idx="632">
                  <c:v>11.916666666666666</c:v>
                </c:pt>
                <c:pt idx="633">
                  <c:v>14.14838709677419</c:v>
                </c:pt>
                <c:pt idx="634">
                  <c:v>18.736666666666668</c:v>
                </c:pt>
                <c:pt idx="635">
                  <c:v>20.861290322580651</c:v>
                </c:pt>
                <c:pt idx="636">
                  <c:v>22.737096774193553</c:v>
                </c:pt>
                <c:pt idx="637">
                  <c:v>21.733928571428571</c:v>
                </c:pt>
                <c:pt idx="638">
                  <c:v>17.103225806451611</c:v>
                </c:pt>
                <c:pt idx="639">
                  <c:v>15.173333333333337</c:v>
                </c:pt>
                <c:pt idx="640">
                  <c:v>12.632258064516126</c:v>
                </c:pt>
                <c:pt idx="641">
                  <c:v>10.121666666666666</c:v>
                </c:pt>
                <c:pt idx="642">
                  <c:v>8.9677419354838701</c:v>
                </c:pt>
                <c:pt idx="643">
                  <c:v>8.7338709677419359</c:v>
                </c:pt>
                <c:pt idx="644">
                  <c:v>11.526666666666669</c:v>
                </c:pt>
                <c:pt idx="645">
                  <c:v>11.980645161290321</c:v>
                </c:pt>
                <c:pt idx="646">
                  <c:v>19.16</c:v>
                </c:pt>
                <c:pt idx="647">
                  <c:v>21.537096774193543</c:v>
                </c:pt>
                <c:pt idx="648">
                  <c:v>18.577419354838707</c:v>
                </c:pt>
                <c:pt idx="649">
                  <c:v>23.277586206896558</c:v>
                </c:pt>
                <c:pt idx="650">
                  <c:v>18.758064516129028</c:v>
                </c:pt>
                <c:pt idx="651">
                  <c:v>15.883333333333335</c:v>
                </c:pt>
                <c:pt idx="652">
                  <c:v>11.067741935483872</c:v>
                </c:pt>
                <c:pt idx="653">
                  <c:v>10.503333333333334</c:v>
                </c:pt>
                <c:pt idx="654">
                  <c:v>9.2064516129032263</c:v>
                </c:pt>
                <c:pt idx="655">
                  <c:v>9.9967741935483865</c:v>
                </c:pt>
                <c:pt idx="656">
                  <c:v>11.330000000000002</c:v>
                </c:pt>
                <c:pt idx="657">
                  <c:v>15.653225806451612</c:v>
                </c:pt>
                <c:pt idx="658">
                  <c:v>17.473333333333336</c:v>
                </c:pt>
                <c:pt idx="659">
                  <c:v>19.504838709677426</c:v>
                </c:pt>
                <c:pt idx="660">
                  <c:v>20.983870967741939</c:v>
                </c:pt>
                <c:pt idx="661">
                  <c:v>19.194642857142856</c:v>
                </c:pt>
                <c:pt idx="662">
                  <c:v>18.669354838709676</c:v>
                </c:pt>
                <c:pt idx="663">
                  <c:v>18.03166666666667</c:v>
                </c:pt>
                <c:pt idx="664">
                  <c:v>13.088709677419354</c:v>
                </c:pt>
                <c:pt idx="665">
                  <c:v>11.111666666666672</c:v>
                </c:pt>
                <c:pt idx="666">
                  <c:v>9.6064516129032285</c:v>
                </c:pt>
                <c:pt idx="667">
                  <c:v>10.904838709677422</c:v>
                </c:pt>
                <c:pt idx="668">
                  <c:v>11.848333333333333</c:v>
                </c:pt>
                <c:pt idx="669">
                  <c:v>14.533870967741937</c:v>
                </c:pt>
                <c:pt idx="670">
                  <c:v>17.368333333333332</c:v>
                </c:pt>
                <c:pt idx="671">
                  <c:v>20.033870967741933</c:v>
                </c:pt>
                <c:pt idx="672">
                  <c:v>24.545161290322582</c:v>
                </c:pt>
                <c:pt idx="673">
                  <c:v>20.035714285714285</c:v>
                </c:pt>
                <c:pt idx="674">
                  <c:v>20.020967741935486</c:v>
                </c:pt>
                <c:pt idx="675">
                  <c:v>13.536666666666669</c:v>
                </c:pt>
                <c:pt idx="676">
                  <c:v>9.9629032258064516</c:v>
                </c:pt>
                <c:pt idx="677">
                  <c:v>7.6166666666666689</c:v>
                </c:pt>
                <c:pt idx="678">
                  <c:v>8.7403225806451612</c:v>
                </c:pt>
                <c:pt idx="679">
                  <c:v>10.074193548387097</c:v>
                </c:pt>
                <c:pt idx="680">
                  <c:v>13.133333333333331</c:v>
                </c:pt>
                <c:pt idx="681">
                  <c:v>15.496774193548386</c:v>
                </c:pt>
                <c:pt idx="682">
                  <c:v>18.748333333333331</c:v>
                </c:pt>
                <c:pt idx="683">
                  <c:v>20.109677419354838</c:v>
                </c:pt>
                <c:pt idx="684">
                  <c:v>22.119354838709683</c:v>
                </c:pt>
                <c:pt idx="685">
                  <c:v>23.999999999999996</c:v>
                </c:pt>
                <c:pt idx="686">
                  <c:v>19.393548387096772</c:v>
                </c:pt>
                <c:pt idx="687">
                  <c:v>16.811666666666667</c:v>
                </c:pt>
                <c:pt idx="688">
                  <c:v>13.746774193548385</c:v>
                </c:pt>
                <c:pt idx="689">
                  <c:v>7.9799999999999986</c:v>
                </c:pt>
                <c:pt idx="690">
                  <c:v>9.0435483870967754</c:v>
                </c:pt>
                <c:pt idx="691">
                  <c:v>10.953225806451613</c:v>
                </c:pt>
                <c:pt idx="692">
                  <c:v>13.293333333333333</c:v>
                </c:pt>
                <c:pt idx="693">
                  <c:v>15.270967741935483</c:v>
                </c:pt>
                <c:pt idx="694">
                  <c:v>19.826666666666668</c:v>
                </c:pt>
                <c:pt idx="695">
                  <c:v>20.783870967741937</c:v>
                </c:pt>
                <c:pt idx="696">
                  <c:v>22.940322580645162</c:v>
                </c:pt>
                <c:pt idx="697">
                  <c:v>20.077586206896555</c:v>
                </c:pt>
                <c:pt idx="698">
                  <c:v>21.253225806451603</c:v>
                </c:pt>
                <c:pt idx="699">
                  <c:v>14.514999999999997</c:v>
                </c:pt>
                <c:pt idx="700">
                  <c:v>12.65</c:v>
                </c:pt>
                <c:pt idx="701">
                  <c:v>10.456666666666667</c:v>
                </c:pt>
                <c:pt idx="702">
                  <c:v>8.3532258064516149</c:v>
                </c:pt>
                <c:pt idx="703">
                  <c:v>8.1435483870967751</c:v>
                </c:pt>
                <c:pt idx="704">
                  <c:v>12.229999999999999</c:v>
                </c:pt>
                <c:pt idx="705">
                  <c:v>15.649999999999999</c:v>
                </c:pt>
                <c:pt idx="706">
                  <c:v>17.076666666666664</c:v>
                </c:pt>
                <c:pt idx="707">
                  <c:v>18.238709677419354</c:v>
                </c:pt>
                <c:pt idx="708">
                  <c:v>22.804838709677412</c:v>
                </c:pt>
                <c:pt idx="709">
                  <c:v>22.744642857142857</c:v>
                </c:pt>
                <c:pt idx="710">
                  <c:v>19.154838709677421</c:v>
                </c:pt>
                <c:pt idx="711">
                  <c:v>15.424999999999999</c:v>
                </c:pt>
                <c:pt idx="712">
                  <c:v>12.024193548387096</c:v>
                </c:pt>
                <c:pt idx="713">
                  <c:v>10.344999999999999</c:v>
                </c:pt>
                <c:pt idx="714">
                  <c:v>9.8935483870967715</c:v>
                </c:pt>
                <c:pt idx="715">
                  <c:v>11.083870967741936</c:v>
                </c:pt>
                <c:pt idx="716">
                  <c:v>12.19</c:v>
                </c:pt>
                <c:pt idx="717">
                  <c:v>13.990322580645159</c:v>
                </c:pt>
                <c:pt idx="718">
                  <c:v>21.68</c:v>
                </c:pt>
                <c:pt idx="719">
                  <c:v>20.120967741935491</c:v>
                </c:pt>
                <c:pt idx="720">
                  <c:v>22.740322580645159</c:v>
                </c:pt>
                <c:pt idx="721">
                  <c:v>23.280357142857138</c:v>
                </c:pt>
                <c:pt idx="722">
                  <c:v>20.091935483870973</c:v>
                </c:pt>
                <c:pt idx="723">
                  <c:v>16.866666666666664</c:v>
                </c:pt>
                <c:pt idx="724">
                  <c:v>12.046774193548384</c:v>
                </c:pt>
                <c:pt idx="725">
                  <c:v>8.8133333333333326</c:v>
                </c:pt>
                <c:pt idx="726">
                  <c:v>8.5532258064516142</c:v>
                </c:pt>
                <c:pt idx="727">
                  <c:v>9.0999999999999979</c:v>
                </c:pt>
                <c:pt idx="728">
                  <c:v>10.368333333333334</c:v>
                </c:pt>
                <c:pt idx="729">
                  <c:v>13.961290322580648</c:v>
                </c:pt>
                <c:pt idx="730">
                  <c:v>17.005000000000003</c:v>
                </c:pt>
                <c:pt idx="731">
                  <c:v>19.159677419354839</c:v>
                </c:pt>
                <c:pt idx="732">
                  <c:v>23.004838709677422</c:v>
                </c:pt>
                <c:pt idx="733">
                  <c:v>21.803571428571427</c:v>
                </c:pt>
                <c:pt idx="734">
                  <c:v>17.524193548387093</c:v>
                </c:pt>
                <c:pt idx="735">
                  <c:v>14.941666666666668</c:v>
                </c:pt>
                <c:pt idx="736">
                  <c:v>11.56774193548387</c:v>
                </c:pt>
                <c:pt idx="737">
                  <c:v>9.7933333333333348</c:v>
                </c:pt>
                <c:pt idx="738">
                  <c:v>9.1516129032258071</c:v>
                </c:pt>
                <c:pt idx="739">
                  <c:v>11.027419354838708</c:v>
                </c:pt>
                <c:pt idx="740">
                  <c:v>12.633333333333335</c:v>
                </c:pt>
                <c:pt idx="741">
                  <c:v>15.088709677419356</c:v>
                </c:pt>
                <c:pt idx="742">
                  <c:v>18.768333333333331</c:v>
                </c:pt>
                <c:pt idx="743">
                  <c:v>19.690322580645166</c:v>
                </c:pt>
                <c:pt idx="744">
                  <c:v>22.630645161290321</c:v>
                </c:pt>
                <c:pt idx="745">
                  <c:v>21.125862068965521</c:v>
                </c:pt>
                <c:pt idx="746">
                  <c:v>18.409677419354839</c:v>
                </c:pt>
                <c:pt idx="747">
                  <c:v>15.911666666666664</c:v>
                </c:pt>
                <c:pt idx="748">
                  <c:v>11.001612903225803</c:v>
                </c:pt>
                <c:pt idx="749">
                  <c:v>9.3249999999999993</c:v>
                </c:pt>
                <c:pt idx="750">
                  <c:v>9.0758064516129</c:v>
                </c:pt>
                <c:pt idx="751">
                  <c:v>9.4951612903225779</c:v>
                </c:pt>
                <c:pt idx="752">
                  <c:v>12.266666666666664</c:v>
                </c:pt>
                <c:pt idx="753">
                  <c:v>15.290322580645162</c:v>
                </c:pt>
                <c:pt idx="754">
                  <c:v>19.603333333333335</c:v>
                </c:pt>
                <c:pt idx="755">
                  <c:v>20.488709677419354</c:v>
                </c:pt>
                <c:pt idx="756">
                  <c:v>21.796774193548384</c:v>
                </c:pt>
                <c:pt idx="757">
                  <c:v>22.512500000000006</c:v>
                </c:pt>
                <c:pt idx="758">
                  <c:v>20.829032258064526</c:v>
                </c:pt>
                <c:pt idx="759">
                  <c:v>16.558333333333337</c:v>
                </c:pt>
                <c:pt idx="760">
                  <c:v>13.719354838709673</c:v>
                </c:pt>
                <c:pt idx="761">
                  <c:v>9.6100000000000012</c:v>
                </c:pt>
                <c:pt idx="762">
                  <c:v>10.033870967741938</c:v>
                </c:pt>
                <c:pt idx="763">
                  <c:v>10.833870967741932</c:v>
                </c:pt>
                <c:pt idx="764">
                  <c:v>14.744999999999999</c:v>
                </c:pt>
                <c:pt idx="765">
                  <c:v>14.409677419354841</c:v>
                </c:pt>
                <c:pt idx="766">
                  <c:v>16.886666666666663</c:v>
                </c:pt>
                <c:pt idx="767">
                  <c:v>20.304838709677419</c:v>
                </c:pt>
                <c:pt idx="768">
                  <c:v>23.36774193548387</c:v>
                </c:pt>
                <c:pt idx="769">
                  <c:v>21.860714285714288</c:v>
                </c:pt>
                <c:pt idx="770">
                  <c:v>18.956451612903226</c:v>
                </c:pt>
                <c:pt idx="771">
                  <c:v>15.398333333333333</c:v>
                </c:pt>
                <c:pt idx="772">
                  <c:v>13.564516129032258</c:v>
                </c:pt>
                <c:pt idx="773">
                  <c:v>10.234999999999998</c:v>
                </c:pt>
                <c:pt idx="774">
                  <c:v>9.4580645161290331</c:v>
                </c:pt>
                <c:pt idx="775">
                  <c:v>8.9854838709677427</c:v>
                </c:pt>
                <c:pt idx="776">
                  <c:v>12.904999999999999</c:v>
                </c:pt>
                <c:pt idx="777">
                  <c:v>16.932258064516123</c:v>
                </c:pt>
                <c:pt idx="778">
                  <c:v>18.728333333333332</c:v>
                </c:pt>
                <c:pt idx="779">
                  <c:v>19.12419354838709</c:v>
                </c:pt>
                <c:pt idx="780">
                  <c:v>20.827419354838717</c:v>
                </c:pt>
                <c:pt idx="781">
                  <c:v>23.608928571428571</c:v>
                </c:pt>
                <c:pt idx="782">
                  <c:v>17.583870967741937</c:v>
                </c:pt>
                <c:pt idx="783">
                  <c:v>13.615000000000004</c:v>
                </c:pt>
                <c:pt idx="784">
                  <c:v>11.920967741935486</c:v>
                </c:pt>
                <c:pt idx="785">
                  <c:v>9.5299999999999976</c:v>
                </c:pt>
                <c:pt idx="786">
                  <c:v>8.2725806451612893</c:v>
                </c:pt>
                <c:pt idx="787">
                  <c:v>9.5483870967741957</c:v>
                </c:pt>
                <c:pt idx="788">
                  <c:v>11.246666666666666</c:v>
                </c:pt>
                <c:pt idx="789">
                  <c:v>18.745161290322581</c:v>
                </c:pt>
                <c:pt idx="790">
                  <c:v>18.708333333333329</c:v>
                </c:pt>
                <c:pt idx="791">
                  <c:v>22.935483870967747</c:v>
                </c:pt>
                <c:pt idx="792">
                  <c:v>22.961290322580645</c:v>
                </c:pt>
                <c:pt idx="793">
                  <c:v>21.344827586206897</c:v>
                </c:pt>
                <c:pt idx="794">
                  <c:v>20.798387096774199</c:v>
                </c:pt>
                <c:pt idx="795">
                  <c:v>16.39833333333333</c:v>
                </c:pt>
                <c:pt idx="796">
                  <c:v>13.774193548387098</c:v>
                </c:pt>
                <c:pt idx="797">
                  <c:v>9.8766666666666669</c:v>
                </c:pt>
                <c:pt idx="798">
                  <c:v>9.3241935483870968</c:v>
                </c:pt>
                <c:pt idx="799">
                  <c:v>9.9548387096774178</c:v>
                </c:pt>
                <c:pt idx="800">
                  <c:v>10.406666666666665</c:v>
                </c:pt>
                <c:pt idx="801">
                  <c:v>13.15322580645161</c:v>
                </c:pt>
                <c:pt idx="802">
                  <c:v>16.345000000000002</c:v>
                </c:pt>
                <c:pt idx="803">
                  <c:v>20.056451612903221</c:v>
                </c:pt>
                <c:pt idx="804">
                  <c:v>22.633870967741935</c:v>
                </c:pt>
                <c:pt idx="805">
                  <c:v>21.110714285714288</c:v>
                </c:pt>
                <c:pt idx="806">
                  <c:v>21.170967741935485</c:v>
                </c:pt>
                <c:pt idx="807">
                  <c:v>15.793333333333329</c:v>
                </c:pt>
                <c:pt idx="808">
                  <c:v>11.685483870967744</c:v>
                </c:pt>
                <c:pt idx="809">
                  <c:v>8.5299999999999994</c:v>
                </c:pt>
                <c:pt idx="810">
                  <c:v>9.9467741935483875</c:v>
                </c:pt>
                <c:pt idx="811">
                  <c:v>9.2564516129032253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7-416B-8239-F3DEA3B4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52944"/>
        <c:axId val="594860392"/>
      </c:scatterChart>
      <c:valAx>
        <c:axId val="594852944"/>
        <c:scaling>
          <c:orientation val="minMax"/>
          <c:max val="2020"/>
          <c:min val="1950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0392"/>
        <c:crosses val="autoZero"/>
        <c:crossBetween val="midCat"/>
      </c:valAx>
      <c:valAx>
        <c:axId val="59486039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294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915837171296996E-2"/>
          <c:y val="9.2851851851851824E-2"/>
          <c:w val="0.1178833696319874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Monthly values</a:t>
            </a:r>
            <a:r>
              <a:rPr lang="en-AU" sz="1200" baseline="0"/>
              <a:t> for T</a:t>
            </a:r>
            <a:r>
              <a:rPr lang="en-AU" sz="1200" baseline="-25000"/>
              <a:t>i</a:t>
            </a:r>
          </a:p>
        </c:rich>
      </c:tx>
      <c:layout>
        <c:manualLayout>
          <c:xMode val="edge"/>
          <c:yMode val="edge"/>
          <c:x val="0.40268610040766178"/>
          <c:y val="9.79938271604938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93499748701628E-2"/>
          <c:y val="0.16041666666666668"/>
          <c:w val="0.9016327413860501"/>
          <c:h val="0.75533209390492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'Climate Data'!$G$5</c:f>
              <c:strCache>
                <c:ptCount val="1"/>
                <c:pt idx="0">
                  <c:v>Ti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'Climate Data'!$C$6:$C$817</c:f>
              <c:numCache>
                <c:formatCode>0.000</c:formatCode>
                <c:ptCount val="812"/>
                <c:pt idx="0">
                  <c:v>1950</c:v>
                </c:pt>
                <c:pt idx="1">
                  <c:v>1950.0833333333333</c:v>
                </c:pt>
                <c:pt idx="2">
                  <c:v>1950.1666666666667</c:v>
                </c:pt>
                <c:pt idx="3">
                  <c:v>1950.25</c:v>
                </c:pt>
                <c:pt idx="4">
                  <c:v>1950.3333333333333</c:v>
                </c:pt>
                <c:pt idx="5">
                  <c:v>1950.4166666666667</c:v>
                </c:pt>
                <c:pt idx="6">
                  <c:v>1950.5</c:v>
                </c:pt>
                <c:pt idx="7">
                  <c:v>1950.5833333333333</c:v>
                </c:pt>
                <c:pt idx="8">
                  <c:v>1950.6666666666667</c:v>
                </c:pt>
                <c:pt idx="9">
                  <c:v>1950.75</c:v>
                </c:pt>
                <c:pt idx="10">
                  <c:v>1950.8333333333333</c:v>
                </c:pt>
                <c:pt idx="11">
                  <c:v>1950.9166666666667</c:v>
                </c:pt>
                <c:pt idx="12">
                  <c:v>1951</c:v>
                </c:pt>
                <c:pt idx="13">
                  <c:v>1951.0833333333333</c:v>
                </c:pt>
                <c:pt idx="14">
                  <c:v>1951.1666666666667</c:v>
                </c:pt>
                <c:pt idx="15">
                  <c:v>1951.25</c:v>
                </c:pt>
                <c:pt idx="16">
                  <c:v>1951.3333333333333</c:v>
                </c:pt>
                <c:pt idx="17">
                  <c:v>1951.4166666666667</c:v>
                </c:pt>
                <c:pt idx="18">
                  <c:v>1951.5</c:v>
                </c:pt>
                <c:pt idx="19">
                  <c:v>1951.5833333333333</c:v>
                </c:pt>
                <c:pt idx="20">
                  <c:v>1951.6666666666667</c:v>
                </c:pt>
                <c:pt idx="21">
                  <c:v>1951.75</c:v>
                </c:pt>
                <c:pt idx="22">
                  <c:v>1951.8333333333333</c:v>
                </c:pt>
                <c:pt idx="23">
                  <c:v>1951.9166666666667</c:v>
                </c:pt>
                <c:pt idx="24">
                  <c:v>1952</c:v>
                </c:pt>
                <c:pt idx="25">
                  <c:v>1952.0833333333333</c:v>
                </c:pt>
                <c:pt idx="26">
                  <c:v>1952.1666666666667</c:v>
                </c:pt>
                <c:pt idx="27">
                  <c:v>1952.25</c:v>
                </c:pt>
                <c:pt idx="28">
                  <c:v>1952.3333333333333</c:v>
                </c:pt>
                <c:pt idx="29">
                  <c:v>1952.4166666666667</c:v>
                </c:pt>
                <c:pt idx="30">
                  <c:v>1952.5</c:v>
                </c:pt>
                <c:pt idx="31">
                  <c:v>1952.5833333333333</c:v>
                </c:pt>
                <c:pt idx="32">
                  <c:v>1952.6666666666667</c:v>
                </c:pt>
                <c:pt idx="33">
                  <c:v>1952.75</c:v>
                </c:pt>
                <c:pt idx="34">
                  <c:v>1952.8333333333333</c:v>
                </c:pt>
                <c:pt idx="35">
                  <c:v>1952.9166666666667</c:v>
                </c:pt>
                <c:pt idx="36">
                  <c:v>1953</c:v>
                </c:pt>
                <c:pt idx="37">
                  <c:v>1953.0833333333333</c:v>
                </c:pt>
                <c:pt idx="38">
                  <c:v>1953.1666666666667</c:v>
                </c:pt>
                <c:pt idx="39">
                  <c:v>1953.25</c:v>
                </c:pt>
                <c:pt idx="40">
                  <c:v>1953.3333333333333</c:v>
                </c:pt>
                <c:pt idx="41">
                  <c:v>1953.4166666666667</c:v>
                </c:pt>
                <c:pt idx="42">
                  <c:v>1953.5</c:v>
                </c:pt>
                <c:pt idx="43">
                  <c:v>1953.5833333333333</c:v>
                </c:pt>
                <c:pt idx="44">
                  <c:v>1953.6666666666667</c:v>
                </c:pt>
                <c:pt idx="45">
                  <c:v>1953.75</c:v>
                </c:pt>
                <c:pt idx="46">
                  <c:v>1953.8333333333333</c:v>
                </c:pt>
                <c:pt idx="47">
                  <c:v>1953.9166666666667</c:v>
                </c:pt>
                <c:pt idx="48">
                  <c:v>1954</c:v>
                </c:pt>
                <c:pt idx="49">
                  <c:v>1954.0833333333333</c:v>
                </c:pt>
                <c:pt idx="50">
                  <c:v>1954.1666666666667</c:v>
                </c:pt>
                <c:pt idx="51">
                  <c:v>1954.25</c:v>
                </c:pt>
                <c:pt idx="52">
                  <c:v>1954.3333333333333</c:v>
                </c:pt>
                <c:pt idx="53">
                  <c:v>1954.4166666666667</c:v>
                </c:pt>
                <c:pt idx="54">
                  <c:v>1954.5</c:v>
                </c:pt>
                <c:pt idx="55">
                  <c:v>1954.5833333333333</c:v>
                </c:pt>
                <c:pt idx="56">
                  <c:v>1954.6666666666667</c:v>
                </c:pt>
                <c:pt idx="57">
                  <c:v>1954.75</c:v>
                </c:pt>
                <c:pt idx="58">
                  <c:v>1954.8333333333333</c:v>
                </c:pt>
                <c:pt idx="59">
                  <c:v>1954.9166666666667</c:v>
                </c:pt>
                <c:pt idx="60">
                  <c:v>1955</c:v>
                </c:pt>
                <c:pt idx="61">
                  <c:v>1955.0833333333333</c:v>
                </c:pt>
                <c:pt idx="62">
                  <c:v>1955.1666666666667</c:v>
                </c:pt>
                <c:pt idx="63">
                  <c:v>1955.25</c:v>
                </c:pt>
                <c:pt idx="64">
                  <c:v>1955.3333333333333</c:v>
                </c:pt>
                <c:pt idx="65">
                  <c:v>1955.4166666666667</c:v>
                </c:pt>
                <c:pt idx="66">
                  <c:v>1955.5</c:v>
                </c:pt>
                <c:pt idx="67">
                  <c:v>1955.5833333333333</c:v>
                </c:pt>
                <c:pt idx="68">
                  <c:v>1955.6666666666667</c:v>
                </c:pt>
                <c:pt idx="69">
                  <c:v>1955.75</c:v>
                </c:pt>
                <c:pt idx="70">
                  <c:v>1955.8333333333333</c:v>
                </c:pt>
                <c:pt idx="71">
                  <c:v>1955.9166666666667</c:v>
                </c:pt>
                <c:pt idx="72">
                  <c:v>1956</c:v>
                </c:pt>
                <c:pt idx="73">
                  <c:v>1956.0833333333333</c:v>
                </c:pt>
                <c:pt idx="74">
                  <c:v>1956.1666666666667</c:v>
                </c:pt>
                <c:pt idx="75">
                  <c:v>1956.25</c:v>
                </c:pt>
                <c:pt idx="76">
                  <c:v>1956.3333333333333</c:v>
                </c:pt>
                <c:pt idx="77">
                  <c:v>1956.4166666666667</c:v>
                </c:pt>
                <c:pt idx="78">
                  <c:v>1956.5</c:v>
                </c:pt>
                <c:pt idx="79">
                  <c:v>1956.5833333333333</c:v>
                </c:pt>
                <c:pt idx="80">
                  <c:v>1956.6666666666667</c:v>
                </c:pt>
                <c:pt idx="81">
                  <c:v>1956.75</c:v>
                </c:pt>
                <c:pt idx="82">
                  <c:v>1956.8333333333333</c:v>
                </c:pt>
                <c:pt idx="83">
                  <c:v>1956.9166666666667</c:v>
                </c:pt>
                <c:pt idx="84">
                  <c:v>1957</c:v>
                </c:pt>
                <c:pt idx="85">
                  <c:v>1957.0833333333333</c:v>
                </c:pt>
                <c:pt idx="86">
                  <c:v>1957.1666666666667</c:v>
                </c:pt>
                <c:pt idx="87">
                  <c:v>1957.25</c:v>
                </c:pt>
                <c:pt idx="88">
                  <c:v>1957.3333333333333</c:v>
                </c:pt>
                <c:pt idx="89">
                  <c:v>1957.4166666666667</c:v>
                </c:pt>
                <c:pt idx="90">
                  <c:v>1957.5</c:v>
                </c:pt>
                <c:pt idx="91">
                  <c:v>1957.5833333333333</c:v>
                </c:pt>
                <c:pt idx="92">
                  <c:v>1957.6666666666667</c:v>
                </c:pt>
                <c:pt idx="93">
                  <c:v>1957.75</c:v>
                </c:pt>
                <c:pt idx="94">
                  <c:v>1957.8333333333333</c:v>
                </c:pt>
                <c:pt idx="95">
                  <c:v>1957.9166666666667</c:v>
                </c:pt>
                <c:pt idx="96">
                  <c:v>1958</c:v>
                </c:pt>
                <c:pt idx="97">
                  <c:v>1958.0833333333333</c:v>
                </c:pt>
                <c:pt idx="98">
                  <c:v>1958.1666666666667</c:v>
                </c:pt>
                <c:pt idx="99">
                  <c:v>1958.25</c:v>
                </c:pt>
                <c:pt idx="100">
                  <c:v>1958.3333333333333</c:v>
                </c:pt>
                <c:pt idx="101">
                  <c:v>1958.4166666666667</c:v>
                </c:pt>
                <c:pt idx="102">
                  <c:v>1958.5</c:v>
                </c:pt>
                <c:pt idx="103">
                  <c:v>1958.5833333333333</c:v>
                </c:pt>
                <c:pt idx="104">
                  <c:v>1958.6666666666667</c:v>
                </c:pt>
                <c:pt idx="105">
                  <c:v>1958.75</c:v>
                </c:pt>
                <c:pt idx="106">
                  <c:v>1958.8333333333333</c:v>
                </c:pt>
                <c:pt idx="107">
                  <c:v>1958.9166666666667</c:v>
                </c:pt>
                <c:pt idx="108">
                  <c:v>1959</c:v>
                </c:pt>
                <c:pt idx="109">
                  <c:v>1959.0833333333333</c:v>
                </c:pt>
                <c:pt idx="110">
                  <c:v>1959.1666666666667</c:v>
                </c:pt>
                <c:pt idx="111">
                  <c:v>1959.25</c:v>
                </c:pt>
                <c:pt idx="112">
                  <c:v>1959.3333333333333</c:v>
                </c:pt>
                <c:pt idx="113">
                  <c:v>1959.4166666666667</c:v>
                </c:pt>
                <c:pt idx="114">
                  <c:v>1959.5</c:v>
                </c:pt>
                <c:pt idx="115">
                  <c:v>1959.5833333333333</c:v>
                </c:pt>
                <c:pt idx="116">
                  <c:v>1959.6666666666667</c:v>
                </c:pt>
                <c:pt idx="117">
                  <c:v>1959.75</c:v>
                </c:pt>
                <c:pt idx="118">
                  <c:v>1959.8333333333333</c:v>
                </c:pt>
                <c:pt idx="119">
                  <c:v>1959.9166666666667</c:v>
                </c:pt>
                <c:pt idx="120">
                  <c:v>1960</c:v>
                </c:pt>
                <c:pt idx="121">
                  <c:v>1960.0833333333333</c:v>
                </c:pt>
                <c:pt idx="122">
                  <c:v>1960.1666666666667</c:v>
                </c:pt>
                <c:pt idx="123">
                  <c:v>1960.25</c:v>
                </c:pt>
                <c:pt idx="124">
                  <c:v>1960.3333333333333</c:v>
                </c:pt>
                <c:pt idx="125">
                  <c:v>1960.4166666666667</c:v>
                </c:pt>
                <c:pt idx="126">
                  <c:v>1960.5</c:v>
                </c:pt>
                <c:pt idx="127">
                  <c:v>1960.5833333333333</c:v>
                </c:pt>
                <c:pt idx="128">
                  <c:v>1960.6666666666667</c:v>
                </c:pt>
                <c:pt idx="129">
                  <c:v>1960.75</c:v>
                </c:pt>
                <c:pt idx="130">
                  <c:v>1960.8333333333333</c:v>
                </c:pt>
                <c:pt idx="131">
                  <c:v>1960.9166666666667</c:v>
                </c:pt>
                <c:pt idx="132">
                  <c:v>1961</c:v>
                </c:pt>
                <c:pt idx="133">
                  <c:v>1961.0833333333333</c:v>
                </c:pt>
                <c:pt idx="134">
                  <c:v>1961.1666666666667</c:v>
                </c:pt>
                <c:pt idx="135">
                  <c:v>1961.25</c:v>
                </c:pt>
                <c:pt idx="136">
                  <c:v>1961.3333333333333</c:v>
                </c:pt>
                <c:pt idx="137">
                  <c:v>1961.4166666666667</c:v>
                </c:pt>
                <c:pt idx="138">
                  <c:v>1961.5</c:v>
                </c:pt>
                <c:pt idx="139">
                  <c:v>1961.5833333333333</c:v>
                </c:pt>
                <c:pt idx="140">
                  <c:v>1961.6666666666667</c:v>
                </c:pt>
                <c:pt idx="141">
                  <c:v>1961.75</c:v>
                </c:pt>
                <c:pt idx="142">
                  <c:v>1961.8333333333333</c:v>
                </c:pt>
                <c:pt idx="143">
                  <c:v>1961.9166666666667</c:v>
                </c:pt>
                <c:pt idx="144">
                  <c:v>1962</c:v>
                </c:pt>
                <c:pt idx="145">
                  <c:v>1962.0833333333333</c:v>
                </c:pt>
                <c:pt idx="146">
                  <c:v>1962.1666666666667</c:v>
                </c:pt>
                <c:pt idx="147">
                  <c:v>1962.25</c:v>
                </c:pt>
                <c:pt idx="148">
                  <c:v>1962.3333333333333</c:v>
                </c:pt>
                <c:pt idx="149">
                  <c:v>1962.4166666666667</c:v>
                </c:pt>
                <c:pt idx="150">
                  <c:v>1962.5</c:v>
                </c:pt>
                <c:pt idx="151">
                  <c:v>1962.5833333333333</c:v>
                </c:pt>
                <c:pt idx="152">
                  <c:v>1962.6666666666667</c:v>
                </c:pt>
                <c:pt idx="153">
                  <c:v>1962.75</c:v>
                </c:pt>
                <c:pt idx="154">
                  <c:v>1962.8333333333333</c:v>
                </c:pt>
                <c:pt idx="155">
                  <c:v>1962.9166666666667</c:v>
                </c:pt>
                <c:pt idx="156">
                  <c:v>1963</c:v>
                </c:pt>
                <c:pt idx="157">
                  <c:v>1963.0833333333333</c:v>
                </c:pt>
                <c:pt idx="158">
                  <c:v>1963.1666666666667</c:v>
                </c:pt>
                <c:pt idx="159">
                  <c:v>1963.25</c:v>
                </c:pt>
                <c:pt idx="160">
                  <c:v>1963.3333333333333</c:v>
                </c:pt>
                <c:pt idx="161">
                  <c:v>1963.4166666666667</c:v>
                </c:pt>
                <c:pt idx="162">
                  <c:v>1963.5</c:v>
                </c:pt>
                <c:pt idx="163">
                  <c:v>1963.5833333333333</c:v>
                </c:pt>
                <c:pt idx="164">
                  <c:v>1963.6666666666667</c:v>
                </c:pt>
                <c:pt idx="165">
                  <c:v>1963.75</c:v>
                </c:pt>
                <c:pt idx="166">
                  <c:v>1963.8333333333333</c:v>
                </c:pt>
                <c:pt idx="167">
                  <c:v>1963.9166666666667</c:v>
                </c:pt>
                <c:pt idx="168">
                  <c:v>1964</c:v>
                </c:pt>
                <c:pt idx="169">
                  <c:v>1964.0833333333333</c:v>
                </c:pt>
                <c:pt idx="170">
                  <c:v>1964.1666666666667</c:v>
                </c:pt>
                <c:pt idx="171">
                  <c:v>1964.25</c:v>
                </c:pt>
                <c:pt idx="172">
                  <c:v>1964.3333333333333</c:v>
                </c:pt>
                <c:pt idx="173">
                  <c:v>1964.4166666666667</c:v>
                </c:pt>
                <c:pt idx="174">
                  <c:v>1964.5</c:v>
                </c:pt>
                <c:pt idx="175">
                  <c:v>1964.5833333333333</c:v>
                </c:pt>
                <c:pt idx="176">
                  <c:v>1964.6666666666667</c:v>
                </c:pt>
                <c:pt idx="177">
                  <c:v>1964.75</c:v>
                </c:pt>
                <c:pt idx="178">
                  <c:v>1964.8333333333333</c:v>
                </c:pt>
                <c:pt idx="179">
                  <c:v>1964.9166666666667</c:v>
                </c:pt>
                <c:pt idx="180">
                  <c:v>1965</c:v>
                </c:pt>
                <c:pt idx="181">
                  <c:v>1965.0833333333333</c:v>
                </c:pt>
                <c:pt idx="182">
                  <c:v>1965.1666666666667</c:v>
                </c:pt>
                <c:pt idx="183">
                  <c:v>1965.25</c:v>
                </c:pt>
                <c:pt idx="184">
                  <c:v>1965.3333333333333</c:v>
                </c:pt>
                <c:pt idx="185">
                  <c:v>1965.4166666666667</c:v>
                </c:pt>
                <c:pt idx="186">
                  <c:v>1965.5</c:v>
                </c:pt>
                <c:pt idx="187">
                  <c:v>1965.5833333333333</c:v>
                </c:pt>
                <c:pt idx="188">
                  <c:v>1965.6666666666667</c:v>
                </c:pt>
                <c:pt idx="189">
                  <c:v>1965.75</c:v>
                </c:pt>
                <c:pt idx="190">
                  <c:v>1965.8333333333333</c:v>
                </c:pt>
                <c:pt idx="191">
                  <c:v>1965.9166666666667</c:v>
                </c:pt>
                <c:pt idx="192">
                  <c:v>1966</c:v>
                </c:pt>
                <c:pt idx="193">
                  <c:v>1966.0833333333333</c:v>
                </c:pt>
                <c:pt idx="194">
                  <c:v>1966.1666666666667</c:v>
                </c:pt>
                <c:pt idx="195">
                  <c:v>1966.25</c:v>
                </c:pt>
                <c:pt idx="196">
                  <c:v>1966.3333333333333</c:v>
                </c:pt>
                <c:pt idx="197">
                  <c:v>1966.4166666666667</c:v>
                </c:pt>
                <c:pt idx="198">
                  <c:v>1966.5</c:v>
                </c:pt>
                <c:pt idx="199">
                  <c:v>1966.5833333333333</c:v>
                </c:pt>
                <c:pt idx="200">
                  <c:v>1966.6666666666667</c:v>
                </c:pt>
                <c:pt idx="201">
                  <c:v>1966.75</c:v>
                </c:pt>
                <c:pt idx="202">
                  <c:v>1966.8333333333333</c:v>
                </c:pt>
                <c:pt idx="203">
                  <c:v>1966.9166666666667</c:v>
                </c:pt>
                <c:pt idx="204">
                  <c:v>1967</c:v>
                </c:pt>
                <c:pt idx="205">
                  <c:v>1967.0833333333333</c:v>
                </c:pt>
                <c:pt idx="206">
                  <c:v>1967.1666666666667</c:v>
                </c:pt>
                <c:pt idx="207">
                  <c:v>1967.25</c:v>
                </c:pt>
                <c:pt idx="208">
                  <c:v>1967.3333333333333</c:v>
                </c:pt>
                <c:pt idx="209">
                  <c:v>1967.4166666666667</c:v>
                </c:pt>
                <c:pt idx="210">
                  <c:v>1967.5</c:v>
                </c:pt>
                <c:pt idx="211">
                  <c:v>1967.5833333333333</c:v>
                </c:pt>
                <c:pt idx="212">
                  <c:v>1967.6666666666667</c:v>
                </c:pt>
                <c:pt idx="213">
                  <c:v>1967.75</c:v>
                </c:pt>
                <c:pt idx="214">
                  <c:v>1967.8333333333333</c:v>
                </c:pt>
                <c:pt idx="215">
                  <c:v>1967.9166666666667</c:v>
                </c:pt>
                <c:pt idx="216">
                  <c:v>1968</c:v>
                </c:pt>
                <c:pt idx="217">
                  <c:v>1968.0833333333333</c:v>
                </c:pt>
                <c:pt idx="218">
                  <c:v>1968.1666666666667</c:v>
                </c:pt>
                <c:pt idx="219">
                  <c:v>1968.25</c:v>
                </c:pt>
                <c:pt idx="220">
                  <c:v>1968.3333333333333</c:v>
                </c:pt>
                <c:pt idx="221">
                  <c:v>1968.4166666666667</c:v>
                </c:pt>
                <c:pt idx="222">
                  <c:v>1968.5</c:v>
                </c:pt>
                <c:pt idx="223">
                  <c:v>1968.5833333333333</c:v>
                </c:pt>
                <c:pt idx="224">
                  <c:v>1968.6666666666667</c:v>
                </c:pt>
                <c:pt idx="225">
                  <c:v>1968.75</c:v>
                </c:pt>
                <c:pt idx="226">
                  <c:v>1968.8333333333333</c:v>
                </c:pt>
                <c:pt idx="227">
                  <c:v>1968.9166666666667</c:v>
                </c:pt>
                <c:pt idx="228">
                  <c:v>1969</c:v>
                </c:pt>
                <c:pt idx="229">
                  <c:v>1969.0833333333333</c:v>
                </c:pt>
                <c:pt idx="230">
                  <c:v>1969.1666666666667</c:v>
                </c:pt>
                <c:pt idx="231">
                  <c:v>1969.25</c:v>
                </c:pt>
                <c:pt idx="232">
                  <c:v>1969.3333333333333</c:v>
                </c:pt>
                <c:pt idx="233">
                  <c:v>1969.4166666666667</c:v>
                </c:pt>
                <c:pt idx="234">
                  <c:v>1969.5</c:v>
                </c:pt>
                <c:pt idx="235">
                  <c:v>1969.5833333333333</c:v>
                </c:pt>
                <c:pt idx="236">
                  <c:v>1969.6666666666667</c:v>
                </c:pt>
                <c:pt idx="237">
                  <c:v>1969.75</c:v>
                </c:pt>
                <c:pt idx="238">
                  <c:v>1969.8333333333333</c:v>
                </c:pt>
                <c:pt idx="239">
                  <c:v>1969.9166666666667</c:v>
                </c:pt>
                <c:pt idx="240">
                  <c:v>1970</c:v>
                </c:pt>
                <c:pt idx="241">
                  <c:v>1970.0833333333333</c:v>
                </c:pt>
                <c:pt idx="242">
                  <c:v>1970.1666666666667</c:v>
                </c:pt>
                <c:pt idx="243">
                  <c:v>1970.25</c:v>
                </c:pt>
                <c:pt idx="244">
                  <c:v>1970.3333333333333</c:v>
                </c:pt>
                <c:pt idx="245">
                  <c:v>1970.4166666666667</c:v>
                </c:pt>
                <c:pt idx="246">
                  <c:v>1970.5</c:v>
                </c:pt>
                <c:pt idx="247">
                  <c:v>1970.5833333333333</c:v>
                </c:pt>
                <c:pt idx="248">
                  <c:v>1970.6666666666667</c:v>
                </c:pt>
                <c:pt idx="249">
                  <c:v>1970.75</c:v>
                </c:pt>
                <c:pt idx="250">
                  <c:v>1970.8333333333333</c:v>
                </c:pt>
                <c:pt idx="251">
                  <c:v>1970.9166666666667</c:v>
                </c:pt>
                <c:pt idx="252">
                  <c:v>1971</c:v>
                </c:pt>
                <c:pt idx="253">
                  <c:v>1971.0833333333333</c:v>
                </c:pt>
                <c:pt idx="254">
                  <c:v>1971.1666666666667</c:v>
                </c:pt>
                <c:pt idx="255">
                  <c:v>1971.25</c:v>
                </c:pt>
                <c:pt idx="256">
                  <c:v>1971.3333333333333</c:v>
                </c:pt>
                <c:pt idx="257">
                  <c:v>1971.4166666666667</c:v>
                </c:pt>
                <c:pt idx="258">
                  <c:v>1971.5</c:v>
                </c:pt>
                <c:pt idx="259">
                  <c:v>1971.5833333333333</c:v>
                </c:pt>
                <c:pt idx="260">
                  <c:v>1971.6666666666667</c:v>
                </c:pt>
                <c:pt idx="261">
                  <c:v>1971.75</c:v>
                </c:pt>
                <c:pt idx="262">
                  <c:v>1971.8333333333333</c:v>
                </c:pt>
                <c:pt idx="263">
                  <c:v>1971.9166666666667</c:v>
                </c:pt>
                <c:pt idx="264">
                  <c:v>1972</c:v>
                </c:pt>
                <c:pt idx="265">
                  <c:v>1972.0833333333333</c:v>
                </c:pt>
                <c:pt idx="266">
                  <c:v>1972.1666666666667</c:v>
                </c:pt>
                <c:pt idx="267">
                  <c:v>1972.25</c:v>
                </c:pt>
                <c:pt idx="268">
                  <c:v>1972.3333333333333</c:v>
                </c:pt>
                <c:pt idx="269">
                  <c:v>1972.4166666666667</c:v>
                </c:pt>
                <c:pt idx="270">
                  <c:v>1972.5</c:v>
                </c:pt>
                <c:pt idx="271">
                  <c:v>1972.5833333333333</c:v>
                </c:pt>
                <c:pt idx="272">
                  <c:v>1972.6666666666667</c:v>
                </c:pt>
                <c:pt idx="273">
                  <c:v>1972.75</c:v>
                </c:pt>
                <c:pt idx="274">
                  <c:v>1972.8333333333333</c:v>
                </c:pt>
                <c:pt idx="275">
                  <c:v>1972.9166666666667</c:v>
                </c:pt>
                <c:pt idx="276">
                  <c:v>1973</c:v>
                </c:pt>
                <c:pt idx="277">
                  <c:v>1973.0833333333333</c:v>
                </c:pt>
                <c:pt idx="278">
                  <c:v>1973.1666666666667</c:v>
                </c:pt>
                <c:pt idx="279">
                  <c:v>1973.25</c:v>
                </c:pt>
                <c:pt idx="280">
                  <c:v>1973.3333333333333</c:v>
                </c:pt>
                <c:pt idx="281">
                  <c:v>1973.4166666666667</c:v>
                </c:pt>
                <c:pt idx="282">
                  <c:v>1973.5</c:v>
                </c:pt>
                <c:pt idx="283">
                  <c:v>1973.5833333333333</c:v>
                </c:pt>
                <c:pt idx="284">
                  <c:v>1973.6666666666667</c:v>
                </c:pt>
                <c:pt idx="285">
                  <c:v>1973.75</c:v>
                </c:pt>
                <c:pt idx="286">
                  <c:v>1973.8333333333333</c:v>
                </c:pt>
                <c:pt idx="287">
                  <c:v>1973.9166666666667</c:v>
                </c:pt>
                <c:pt idx="288">
                  <c:v>1974</c:v>
                </c:pt>
                <c:pt idx="289">
                  <c:v>1974.0833333333333</c:v>
                </c:pt>
                <c:pt idx="290">
                  <c:v>1974.1666666666667</c:v>
                </c:pt>
                <c:pt idx="291">
                  <c:v>1974.25</c:v>
                </c:pt>
                <c:pt idx="292">
                  <c:v>1974.3333333333333</c:v>
                </c:pt>
                <c:pt idx="293">
                  <c:v>1974.4166666666667</c:v>
                </c:pt>
                <c:pt idx="294">
                  <c:v>1974.5</c:v>
                </c:pt>
                <c:pt idx="295">
                  <c:v>1974.5833333333333</c:v>
                </c:pt>
                <c:pt idx="296">
                  <c:v>1974.6666666666667</c:v>
                </c:pt>
                <c:pt idx="297">
                  <c:v>1974.75</c:v>
                </c:pt>
                <c:pt idx="298">
                  <c:v>1974.8333333333333</c:v>
                </c:pt>
                <c:pt idx="299">
                  <c:v>1974.9166666666667</c:v>
                </c:pt>
                <c:pt idx="300">
                  <c:v>1975</c:v>
                </c:pt>
                <c:pt idx="301">
                  <c:v>1975.0833333333333</c:v>
                </c:pt>
                <c:pt idx="302">
                  <c:v>1975.1666666666667</c:v>
                </c:pt>
                <c:pt idx="303">
                  <c:v>1975.25</c:v>
                </c:pt>
                <c:pt idx="304">
                  <c:v>1975.3333333333333</c:v>
                </c:pt>
                <c:pt idx="305">
                  <c:v>1975.4166666666667</c:v>
                </c:pt>
                <c:pt idx="306">
                  <c:v>1975.5</c:v>
                </c:pt>
                <c:pt idx="307">
                  <c:v>1975.5833333333333</c:v>
                </c:pt>
                <c:pt idx="308">
                  <c:v>1975.6666666666667</c:v>
                </c:pt>
                <c:pt idx="309">
                  <c:v>1975.75</c:v>
                </c:pt>
                <c:pt idx="310">
                  <c:v>1975.8333333333333</c:v>
                </c:pt>
                <c:pt idx="311">
                  <c:v>1975.9166666666667</c:v>
                </c:pt>
                <c:pt idx="312">
                  <c:v>1976</c:v>
                </c:pt>
                <c:pt idx="313">
                  <c:v>1976.0833333333333</c:v>
                </c:pt>
                <c:pt idx="314">
                  <c:v>1976.1666666666667</c:v>
                </c:pt>
                <c:pt idx="315">
                  <c:v>1976.25</c:v>
                </c:pt>
                <c:pt idx="316">
                  <c:v>1976.3333333333333</c:v>
                </c:pt>
                <c:pt idx="317">
                  <c:v>1976.4166666666667</c:v>
                </c:pt>
                <c:pt idx="318">
                  <c:v>1976.5</c:v>
                </c:pt>
                <c:pt idx="319">
                  <c:v>1976.5833333333333</c:v>
                </c:pt>
                <c:pt idx="320">
                  <c:v>1976.6666666666667</c:v>
                </c:pt>
                <c:pt idx="321">
                  <c:v>1976.75</c:v>
                </c:pt>
                <c:pt idx="322">
                  <c:v>1976.8333333333333</c:v>
                </c:pt>
                <c:pt idx="323">
                  <c:v>1976.9166666666667</c:v>
                </c:pt>
                <c:pt idx="324">
                  <c:v>1977</c:v>
                </c:pt>
                <c:pt idx="325">
                  <c:v>1977.0833333333333</c:v>
                </c:pt>
                <c:pt idx="326">
                  <c:v>1977.1666666666667</c:v>
                </c:pt>
                <c:pt idx="327">
                  <c:v>1977.25</c:v>
                </c:pt>
                <c:pt idx="328">
                  <c:v>1977.3333333333333</c:v>
                </c:pt>
                <c:pt idx="329">
                  <c:v>1977.4166666666667</c:v>
                </c:pt>
                <c:pt idx="330">
                  <c:v>1977.5</c:v>
                </c:pt>
                <c:pt idx="331">
                  <c:v>1977.5833333333333</c:v>
                </c:pt>
                <c:pt idx="332">
                  <c:v>1977.6666666666667</c:v>
                </c:pt>
                <c:pt idx="333">
                  <c:v>1977.75</c:v>
                </c:pt>
                <c:pt idx="334">
                  <c:v>1977.8333333333333</c:v>
                </c:pt>
                <c:pt idx="335">
                  <c:v>1977.9166666666667</c:v>
                </c:pt>
                <c:pt idx="336">
                  <c:v>1978</c:v>
                </c:pt>
                <c:pt idx="337">
                  <c:v>1978.0833333333333</c:v>
                </c:pt>
                <c:pt idx="338">
                  <c:v>1978.1666666666667</c:v>
                </c:pt>
                <c:pt idx="339">
                  <c:v>1978.25</c:v>
                </c:pt>
                <c:pt idx="340">
                  <c:v>1978.3333333333333</c:v>
                </c:pt>
                <c:pt idx="341">
                  <c:v>1978.4166666666667</c:v>
                </c:pt>
                <c:pt idx="342">
                  <c:v>1978.5</c:v>
                </c:pt>
                <c:pt idx="343">
                  <c:v>1978.5833333333333</c:v>
                </c:pt>
                <c:pt idx="344">
                  <c:v>1978.6666666666667</c:v>
                </c:pt>
                <c:pt idx="345">
                  <c:v>1978.75</c:v>
                </c:pt>
                <c:pt idx="346">
                  <c:v>1978.8333333333333</c:v>
                </c:pt>
                <c:pt idx="347">
                  <c:v>1978.9166666666667</c:v>
                </c:pt>
                <c:pt idx="348">
                  <c:v>1979</c:v>
                </c:pt>
                <c:pt idx="349">
                  <c:v>1979.0833333333333</c:v>
                </c:pt>
                <c:pt idx="350">
                  <c:v>1979.1666666666667</c:v>
                </c:pt>
                <c:pt idx="351">
                  <c:v>1979.25</c:v>
                </c:pt>
                <c:pt idx="352">
                  <c:v>1979.3333333333333</c:v>
                </c:pt>
                <c:pt idx="353">
                  <c:v>1979.4166666666667</c:v>
                </c:pt>
                <c:pt idx="354">
                  <c:v>1979.5</c:v>
                </c:pt>
                <c:pt idx="355">
                  <c:v>1979.5833333333333</c:v>
                </c:pt>
                <c:pt idx="356">
                  <c:v>1979.6666666666667</c:v>
                </c:pt>
                <c:pt idx="357">
                  <c:v>1979.75</c:v>
                </c:pt>
                <c:pt idx="358">
                  <c:v>1979.8333333333333</c:v>
                </c:pt>
                <c:pt idx="359">
                  <c:v>1979.9166666666667</c:v>
                </c:pt>
                <c:pt idx="360">
                  <c:v>1980</c:v>
                </c:pt>
                <c:pt idx="361">
                  <c:v>1980.0833333333333</c:v>
                </c:pt>
                <c:pt idx="362">
                  <c:v>1980.1666666666667</c:v>
                </c:pt>
                <c:pt idx="363">
                  <c:v>1980.25</c:v>
                </c:pt>
                <c:pt idx="364">
                  <c:v>1980.3333333333333</c:v>
                </c:pt>
                <c:pt idx="365">
                  <c:v>1980.4166666666667</c:v>
                </c:pt>
                <c:pt idx="366">
                  <c:v>1980.5</c:v>
                </c:pt>
                <c:pt idx="367">
                  <c:v>1980.5833333333333</c:v>
                </c:pt>
                <c:pt idx="368">
                  <c:v>1980.6666666666667</c:v>
                </c:pt>
                <c:pt idx="369">
                  <c:v>1980.75</c:v>
                </c:pt>
                <c:pt idx="370">
                  <c:v>1980.8333333333333</c:v>
                </c:pt>
                <c:pt idx="371">
                  <c:v>1980.9166666666667</c:v>
                </c:pt>
                <c:pt idx="372">
                  <c:v>1981</c:v>
                </c:pt>
                <c:pt idx="373">
                  <c:v>1981.0833333333333</c:v>
                </c:pt>
                <c:pt idx="374">
                  <c:v>1981.1666666666667</c:v>
                </c:pt>
                <c:pt idx="375">
                  <c:v>1981.25</c:v>
                </c:pt>
                <c:pt idx="376">
                  <c:v>1981.3333333333333</c:v>
                </c:pt>
                <c:pt idx="377">
                  <c:v>1981.4166666666667</c:v>
                </c:pt>
                <c:pt idx="378">
                  <c:v>1981.5</c:v>
                </c:pt>
                <c:pt idx="379">
                  <c:v>1981.5833333333333</c:v>
                </c:pt>
                <c:pt idx="380">
                  <c:v>1981.6666666666667</c:v>
                </c:pt>
                <c:pt idx="381">
                  <c:v>1981.75</c:v>
                </c:pt>
                <c:pt idx="382">
                  <c:v>1981.8333333333333</c:v>
                </c:pt>
                <c:pt idx="383">
                  <c:v>1981.9166666666667</c:v>
                </c:pt>
                <c:pt idx="384">
                  <c:v>1982</c:v>
                </c:pt>
                <c:pt idx="385">
                  <c:v>1982.0833333333333</c:v>
                </c:pt>
                <c:pt idx="386">
                  <c:v>1982.1666666666667</c:v>
                </c:pt>
                <c:pt idx="387">
                  <c:v>1982.25</c:v>
                </c:pt>
                <c:pt idx="388">
                  <c:v>1982.3333333333333</c:v>
                </c:pt>
                <c:pt idx="389">
                  <c:v>1982.4166666666667</c:v>
                </c:pt>
                <c:pt idx="390">
                  <c:v>1982.5</c:v>
                </c:pt>
                <c:pt idx="391">
                  <c:v>1982.5833333333333</c:v>
                </c:pt>
                <c:pt idx="392">
                  <c:v>1982.6666666666667</c:v>
                </c:pt>
                <c:pt idx="393">
                  <c:v>1982.75</c:v>
                </c:pt>
                <c:pt idx="394">
                  <c:v>1982.8333333333333</c:v>
                </c:pt>
                <c:pt idx="395">
                  <c:v>1982.9166666666667</c:v>
                </c:pt>
                <c:pt idx="396">
                  <c:v>1983</c:v>
                </c:pt>
                <c:pt idx="397">
                  <c:v>1983.0833333333333</c:v>
                </c:pt>
                <c:pt idx="398">
                  <c:v>1983.1666666666667</c:v>
                </c:pt>
                <c:pt idx="399">
                  <c:v>1983.25</c:v>
                </c:pt>
                <c:pt idx="400">
                  <c:v>1983.3333333333333</c:v>
                </c:pt>
                <c:pt idx="401">
                  <c:v>1983.4166666666667</c:v>
                </c:pt>
                <c:pt idx="402">
                  <c:v>1983.5</c:v>
                </c:pt>
                <c:pt idx="403">
                  <c:v>1983.5833333333333</c:v>
                </c:pt>
                <c:pt idx="404">
                  <c:v>1983.6666666666667</c:v>
                </c:pt>
                <c:pt idx="405">
                  <c:v>1983.75</c:v>
                </c:pt>
                <c:pt idx="406">
                  <c:v>1983.8333333333333</c:v>
                </c:pt>
                <c:pt idx="407">
                  <c:v>1983.9166666666667</c:v>
                </c:pt>
                <c:pt idx="408">
                  <c:v>1984</c:v>
                </c:pt>
                <c:pt idx="409">
                  <c:v>1984.0833333333333</c:v>
                </c:pt>
                <c:pt idx="410">
                  <c:v>1984.1666666666667</c:v>
                </c:pt>
                <c:pt idx="411">
                  <c:v>1984.25</c:v>
                </c:pt>
                <c:pt idx="412">
                  <c:v>1984.3333333333333</c:v>
                </c:pt>
                <c:pt idx="413">
                  <c:v>1984.4166666666667</c:v>
                </c:pt>
                <c:pt idx="414">
                  <c:v>1984.5</c:v>
                </c:pt>
                <c:pt idx="415">
                  <c:v>1984.5833333333333</c:v>
                </c:pt>
                <c:pt idx="416">
                  <c:v>1984.6666666666667</c:v>
                </c:pt>
                <c:pt idx="417">
                  <c:v>1984.75</c:v>
                </c:pt>
                <c:pt idx="418">
                  <c:v>1984.8333333333333</c:v>
                </c:pt>
                <c:pt idx="419">
                  <c:v>1984.9166666666667</c:v>
                </c:pt>
                <c:pt idx="420">
                  <c:v>1985</c:v>
                </c:pt>
                <c:pt idx="421">
                  <c:v>1985.0833333333333</c:v>
                </c:pt>
                <c:pt idx="422">
                  <c:v>1985.1666666666667</c:v>
                </c:pt>
                <c:pt idx="423">
                  <c:v>1985.25</c:v>
                </c:pt>
                <c:pt idx="424">
                  <c:v>1985.3333333333333</c:v>
                </c:pt>
                <c:pt idx="425">
                  <c:v>1985.4166666666667</c:v>
                </c:pt>
                <c:pt idx="426">
                  <c:v>1985.5</c:v>
                </c:pt>
                <c:pt idx="427">
                  <c:v>1985.5833333333333</c:v>
                </c:pt>
                <c:pt idx="428">
                  <c:v>1985.6666666666667</c:v>
                </c:pt>
                <c:pt idx="429">
                  <c:v>1985.75</c:v>
                </c:pt>
                <c:pt idx="430">
                  <c:v>1985.8333333333333</c:v>
                </c:pt>
                <c:pt idx="431">
                  <c:v>1985.9166666666667</c:v>
                </c:pt>
                <c:pt idx="432">
                  <c:v>1986</c:v>
                </c:pt>
                <c:pt idx="433">
                  <c:v>1986.0833333333333</c:v>
                </c:pt>
                <c:pt idx="434">
                  <c:v>1986.1666666666667</c:v>
                </c:pt>
                <c:pt idx="435">
                  <c:v>1986.25</c:v>
                </c:pt>
                <c:pt idx="436">
                  <c:v>1986.3333333333333</c:v>
                </c:pt>
                <c:pt idx="437">
                  <c:v>1986.4166666666667</c:v>
                </c:pt>
                <c:pt idx="438">
                  <c:v>1986.5</c:v>
                </c:pt>
                <c:pt idx="439">
                  <c:v>1986.5833333333333</c:v>
                </c:pt>
                <c:pt idx="440">
                  <c:v>1986.6666666666667</c:v>
                </c:pt>
                <c:pt idx="441">
                  <c:v>1986.75</c:v>
                </c:pt>
                <c:pt idx="442">
                  <c:v>1986.8333333333333</c:v>
                </c:pt>
                <c:pt idx="443">
                  <c:v>1986.9166666666667</c:v>
                </c:pt>
                <c:pt idx="444">
                  <c:v>1987</c:v>
                </c:pt>
                <c:pt idx="445">
                  <c:v>1987.0833333333333</c:v>
                </c:pt>
                <c:pt idx="446">
                  <c:v>1987.1666666666667</c:v>
                </c:pt>
                <c:pt idx="447">
                  <c:v>1987.25</c:v>
                </c:pt>
                <c:pt idx="448">
                  <c:v>1987.3333333333333</c:v>
                </c:pt>
                <c:pt idx="449">
                  <c:v>1987.4166666666667</c:v>
                </c:pt>
                <c:pt idx="450">
                  <c:v>1987.5</c:v>
                </c:pt>
                <c:pt idx="451">
                  <c:v>1987.5833333333333</c:v>
                </c:pt>
                <c:pt idx="452">
                  <c:v>1987.6666666666667</c:v>
                </c:pt>
                <c:pt idx="453">
                  <c:v>1987.75</c:v>
                </c:pt>
                <c:pt idx="454">
                  <c:v>1987.8333333333333</c:v>
                </c:pt>
                <c:pt idx="455">
                  <c:v>1987.9166666666667</c:v>
                </c:pt>
                <c:pt idx="456">
                  <c:v>1988</c:v>
                </c:pt>
                <c:pt idx="457">
                  <c:v>1988.0833333333333</c:v>
                </c:pt>
                <c:pt idx="458">
                  <c:v>1988.1666666666667</c:v>
                </c:pt>
                <c:pt idx="459">
                  <c:v>1988.25</c:v>
                </c:pt>
                <c:pt idx="460">
                  <c:v>1988.3333333333333</c:v>
                </c:pt>
                <c:pt idx="461">
                  <c:v>1988.4166666666667</c:v>
                </c:pt>
                <c:pt idx="462">
                  <c:v>1988.5</c:v>
                </c:pt>
                <c:pt idx="463">
                  <c:v>1988.5833333333333</c:v>
                </c:pt>
                <c:pt idx="464">
                  <c:v>1988.6666666666667</c:v>
                </c:pt>
                <c:pt idx="465">
                  <c:v>1988.75</c:v>
                </c:pt>
                <c:pt idx="466">
                  <c:v>1988.8333333333333</c:v>
                </c:pt>
                <c:pt idx="467">
                  <c:v>1988.9166666666667</c:v>
                </c:pt>
                <c:pt idx="468">
                  <c:v>1989</c:v>
                </c:pt>
                <c:pt idx="469">
                  <c:v>1989.0833333333333</c:v>
                </c:pt>
                <c:pt idx="470">
                  <c:v>1989.1666666666667</c:v>
                </c:pt>
                <c:pt idx="471">
                  <c:v>1989.25</c:v>
                </c:pt>
                <c:pt idx="472">
                  <c:v>1989.3333333333333</c:v>
                </c:pt>
                <c:pt idx="473">
                  <c:v>1989.4166666666667</c:v>
                </c:pt>
                <c:pt idx="474">
                  <c:v>1989.5</c:v>
                </c:pt>
                <c:pt idx="475">
                  <c:v>1989.5833333333333</c:v>
                </c:pt>
                <c:pt idx="476">
                  <c:v>1989.6666666666667</c:v>
                </c:pt>
                <c:pt idx="477">
                  <c:v>1989.75</c:v>
                </c:pt>
                <c:pt idx="478">
                  <c:v>1989.8333333333333</c:v>
                </c:pt>
                <c:pt idx="479">
                  <c:v>1989.9166666666667</c:v>
                </c:pt>
                <c:pt idx="480">
                  <c:v>1990</c:v>
                </c:pt>
                <c:pt idx="481">
                  <c:v>1990.0833333333333</c:v>
                </c:pt>
                <c:pt idx="482">
                  <c:v>1990.1666666666667</c:v>
                </c:pt>
                <c:pt idx="483">
                  <c:v>1990.25</c:v>
                </c:pt>
                <c:pt idx="484">
                  <c:v>1990.3333333333333</c:v>
                </c:pt>
                <c:pt idx="485">
                  <c:v>1990.4166666666667</c:v>
                </c:pt>
                <c:pt idx="486">
                  <c:v>1990.5</c:v>
                </c:pt>
                <c:pt idx="487">
                  <c:v>1990.5833333333333</c:v>
                </c:pt>
                <c:pt idx="488">
                  <c:v>1990.6666666666667</c:v>
                </c:pt>
                <c:pt idx="489">
                  <c:v>1990.75</c:v>
                </c:pt>
                <c:pt idx="490">
                  <c:v>1990.8333333333333</c:v>
                </c:pt>
                <c:pt idx="491">
                  <c:v>1990.9166666666667</c:v>
                </c:pt>
                <c:pt idx="492">
                  <c:v>1991</c:v>
                </c:pt>
                <c:pt idx="493">
                  <c:v>1991.0833333333333</c:v>
                </c:pt>
                <c:pt idx="494">
                  <c:v>1991.1666666666667</c:v>
                </c:pt>
                <c:pt idx="495">
                  <c:v>1991.25</c:v>
                </c:pt>
                <c:pt idx="496">
                  <c:v>1991.3333333333333</c:v>
                </c:pt>
                <c:pt idx="497">
                  <c:v>1991.4166666666667</c:v>
                </c:pt>
                <c:pt idx="498">
                  <c:v>1991.5</c:v>
                </c:pt>
                <c:pt idx="499">
                  <c:v>1991.5833333333333</c:v>
                </c:pt>
                <c:pt idx="500">
                  <c:v>1991.6666666666667</c:v>
                </c:pt>
                <c:pt idx="501">
                  <c:v>1991.75</c:v>
                </c:pt>
                <c:pt idx="502">
                  <c:v>1991.8333333333333</c:v>
                </c:pt>
                <c:pt idx="503">
                  <c:v>1991.9166666666667</c:v>
                </c:pt>
                <c:pt idx="504">
                  <c:v>1992</c:v>
                </c:pt>
                <c:pt idx="505">
                  <c:v>1992.0833333333333</c:v>
                </c:pt>
                <c:pt idx="506">
                  <c:v>1992.1666666666667</c:v>
                </c:pt>
                <c:pt idx="507">
                  <c:v>1992.25</c:v>
                </c:pt>
                <c:pt idx="508">
                  <c:v>1992.3333333333333</c:v>
                </c:pt>
                <c:pt idx="509">
                  <c:v>1992.4166666666667</c:v>
                </c:pt>
                <c:pt idx="510">
                  <c:v>1992.5</c:v>
                </c:pt>
                <c:pt idx="511">
                  <c:v>1992.5833333333333</c:v>
                </c:pt>
                <c:pt idx="512">
                  <c:v>1992.6666666666667</c:v>
                </c:pt>
                <c:pt idx="513">
                  <c:v>1992.75</c:v>
                </c:pt>
                <c:pt idx="514">
                  <c:v>1992.8333333333333</c:v>
                </c:pt>
                <c:pt idx="515">
                  <c:v>1992.9166666666667</c:v>
                </c:pt>
                <c:pt idx="516">
                  <c:v>1993</c:v>
                </c:pt>
                <c:pt idx="517">
                  <c:v>1993.0833333333333</c:v>
                </c:pt>
                <c:pt idx="518">
                  <c:v>1993.1666666666667</c:v>
                </c:pt>
                <c:pt idx="519">
                  <c:v>1993.25</c:v>
                </c:pt>
                <c:pt idx="520">
                  <c:v>1993.3333333333333</c:v>
                </c:pt>
                <c:pt idx="521">
                  <c:v>1993.4166666666667</c:v>
                </c:pt>
                <c:pt idx="522">
                  <c:v>1993.5</c:v>
                </c:pt>
                <c:pt idx="523">
                  <c:v>1993.5833333333333</c:v>
                </c:pt>
                <c:pt idx="524">
                  <c:v>1993.6666666666667</c:v>
                </c:pt>
                <c:pt idx="525">
                  <c:v>1993.75</c:v>
                </c:pt>
                <c:pt idx="526">
                  <c:v>1993.8333333333333</c:v>
                </c:pt>
                <c:pt idx="527">
                  <c:v>1993.9166666666667</c:v>
                </c:pt>
                <c:pt idx="528">
                  <c:v>1994</c:v>
                </c:pt>
                <c:pt idx="529">
                  <c:v>1994.0833333333333</c:v>
                </c:pt>
                <c:pt idx="530">
                  <c:v>1994.1666666666667</c:v>
                </c:pt>
                <c:pt idx="531">
                  <c:v>1994.25</c:v>
                </c:pt>
                <c:pt idx="532">
                  <c:v>1994.3333333333333</c:v>
                </c:pt>
                <c:pt idx="533">
                  <c:v>1994.4166666666667</c:v>
                </c:pt>
                <c:pt idx="534">
                  <c:v>1994.5</c:v>
                </c:pt>
                <c:pt idx="535">
                  <c:v>1994.5833333333333</c:v>
                </c:pt>
                <c:pt idx="536">
                  <c:v>1994.6666666666667</c:v>
                </c:pt>
                <c:pt idx="537">
                  <c:v>1994.75</c:v>
                </c:pt>
                <c:pt idx="538">
                  <c:v>1994.8333333333333</c:v>
                </c:pt>
                <c:pt idx="539">
                  <c:v>1994.9166666666667</c:v>
                </c:pt>
                <c:pt idx="540">
                  <c:v>1995</c:v>
                </c:pt>
                <c:pt idx="541">
                  <c:v>1995.0833333333333</c:v>
                </c:pt>
                <c:pt idx="542">
                  <c:v>1995.1666666666667</c:v>
                </c:pt>
                <c:pt idx="543">
                  <c:v>1995.25</c:v>
                </c:pt>
                <c:pt idx="544">
                  <c:v>1995.3333333333333</c:v>
                </c:pt>
                <c:pt idx="545">
                  <c:v>1995.4166666666667</c:v>
                </c:pt>
                <c:pt idx="546">
                  <c:v>1995.5</c:v>
                </c:pt>
                <c:pt idx="547">
                  <c:v>1995.5833333333333</c:v>
                </c:pt>
                <c:pt idx="548">
                  <c:v>1995.6666666666667</c:v>
                </c:pt>
                <c:pt idx="549">
                  <c:v>1995.75</c:v>
                </c:pt>
                <c:pt idx="550">
                  <c:v>1995.8333333333333</c:v>
                </c:pt>
                <c:pt idx="551">
                  <c:v>1995.9166666666667</c:v>
                </c:pt>
                <c:pt idx="552">
                  <c:v>1996</c:v>
                </c:pt>
                <c:pt idx="553">
                  <c:v>1996.0833333333333</c:v>
                </c:pt>
                <c:pt idx="554">
                  <c:v>1996.1666666666667</c:v>
                </c:pt>
                <c:pt idx="555">
                  <c:v>1996.25</c:v>
                </c:pt>
                <c:pt idx="556">
                  <c:v>1996.3333333333333</c:v>
                </c:pt>
                <c:pt idx="557">
                  <c:v>1996.4166666666667</c:v>
                </c:pt>
                <c:pt idx="558">
                  <c:v>1996.5</c:v>
                </c:pt>
                <c:pt idx="559">
                  <c:v>1996.5833333333333</c:v>
                </c:pt>
                <c:pt idx="560">
                  <c:v>1996.6666666666667</c:v>
                </c:pt>
                <c:pt idx="561">
                  <c:v>1996.75</c:v>
                </c:pt>
                <c:pt idx="562">
                  <c:v>1996.8333333333333</c:v>
                </c:pt>
                <c:pt idx="563">
                  <c:v>1996.9166666666667</c:v>
                </c:pt>
                <c:pt idx="564">
                  <c:v>1997</c:v>
                </c:pt>
                <c:pt idx="565">
                  <c:v>1997.0833333333333</c:v>
                </c:pt>
                <c:pt idx="566">
                  <c:v>1997.1666666666667</c:v>
                </c:pt>
                <c:pt idx="567">
                  <c:v>1997.25</c:v>
                </c:pt>
                <c:pt idx="568">
                  <c:v>1997.3333333333333</c:v>
                </c:pt>
                <c:pt idx="569">
                  <c:v>1997.4166666666667</c:v>
                </c:pt>
                <c:pt idx="570">
                  <c:v>1997.5</c:v>
                </c:pt>
                <c:pt idx="571">
                  <c:v>1997.5833333333333</c:v>
                </c:pt>
                <c:pt idx="572">
                  <c:v>1997.6666666666667</c:v>
                </c:pt>
                <c:pt idx="573">
                  <c:v>1997.75</c:v>
                </c:pt>
                <c:pt idx="574">
                  <c:v>1997.8333333333333</c:v>
                </c:pt>
                <c:pt idx="575">
                  <c:v>1997.9166666666667</c:v>
                </c:pt>
                <c:pt idx="576">
                  <c:v>1998</c:v>
                </c:pt>
                <c:pt idx="577">
                  <c:v>1998.0833333333333</c:v>
                </c:pt>
                <c:pt idx="578">
                  <c:v>1998.1666666666667</c:v>
                </c:pt>
                <c:pt idx="579">
                  <c:v>1998.25</c:v>
                </c:pt>
                <c:pt idx="580">
                  <c:v>1998.3333333333333</c:v>
                </c:pt>
                <c:pt idx="581">
                  <c:v>1998.4166666666667</c:v>
                </c:pt>
                <c:pt idx="582">
                  <c:v>1998.5</c:v>
                </c:pt>
                <c:pt idx="583">
                  <c:v>1998.5833333333333</c:v>
                </c:pt>
                <c:pt idx="584">
                  <c:v>1998.6666666666667</c:v>
                </c:pt>
                <c:pt idx="585">
                  <c:v>1998.75</c:v>
                </c:pt>
                <c:pt idx="586">
                  <c:v>1998.8333333333333</c:v>
                </c:pt>
                <c:pt idx="587">
                  <c:v>1998.9166666666667</c:v>
                </c:pt>
                <c:pt idx="588">
                  <c:v>1999</c:v>
                </c:pt>
                <c:pt idx="589">
                  <c:v>1999.0833333333333</c:v>
                </c:pt>
                <c:pt idx="590">
                  <c:v>1999.1666666666667</c:v>
                </c:pt>
                <c:pt idx="591">
                  <c:v>1999.25</c:v>
                </c:pt>
                <c:pt idx="592">
                  <c:v>1999.3333333333333</c:v>
                </c:pt>
                <c:pt idx="593">
                  <c:v>1999.4166666666667</c:v>
                </c:pt>
                <c:pt idx="594">
                  <c:v>1999.5</c:v>
                </c:pt>
                <c:pt idx="595">
                  <c:v>1999.5833333333333</c:v>
                </c:pt>
                <c:pt idx="596">
                  <c:v>1999.6666666666667</c:v>
                </c:pt>
                <c:pt idx="597">
                  <c:v>1999.75</c:v>
                </c:pt>
                <c:pt idx="598">
                  <c:v>1999.8333333333333</c:v>
                </c:pt>
                <c:pt idx="599">
                  <c:v>1999.9166666666667</c:v>
                </c:pt>
                <c:pt idx="600">
                  <c:v>2000</c:v>
                </c:pt>
                <c:pt idx="601">
                  <c:v>2000.0833333333333</c:v>
                </c:pt>
                <c:pt idx="602">
                  <c:v>2000.1666666666667</c:v>
                </c:pt>
                <c:pt idx="603">
                  <c:v>2000.25</c:v>
                </c:pt>
                <c:pt idx="604">
                  <c:v>2000.3333333333333</c:v>
                </c:pt>
                <c:pt idx="605">
                  <c:v>2000.4166666666667</c:v>
                </c:pt>
                <c:pt idx="606">
                  <c:v>2000.5</c:v>
                </c:pt>
                <c:pt idx="607">
                  <c:v>2000.5833333333333</c:v>
                </c:pt>
                <c:pt idx="608">
                  <c:v>2000.6666666666667</c:v>
                </c:pt>
                <c:pt idx="609">
                  <c:v>2000.75</c:v>
                </c:pt>
                <c:pt idx="610">
                  <c:v>2000.8333333333333</c:v>
                </c:pt>
                <c:pt idx="611">
                  <c:v>2000.9166666666667</c:v>
                </c:pt>
                <c:pt idx="612">
                  <c:v>2001</c:v>
                </c:pt>
                <c:pt idx="613">
                  <c:v>2001.0833333333333</c:v>
                </c:pt>
                <c:pt idx="614">
                  <c:v>2001.1666666666667</c:v>
                </c:pt>
                <c:pt idx="615">
                  <c:v>2001.25</c:v>
                </c:pt>
                <c:pt idx="616">
                  <c:v>2001.3333333333333</c:v>
                </c:pt>
                <c:pt idx="617">
                  <c:v>2001.4166666666667</c:v>
                </c:pt>
                <c:pt idx="618">
                  <c:v>2001.5</c:v>
                </c:pt>
                <c:pt idx="619">
                  <c:v>2001.5833333333333</c:v>
                </c:pt>
                <c:pt idx="620">
                  <c:v>2001.6666666666667</c:v>
                </c:pt>
                <c:pt idx="621">
                  <c:v>2001.75</c:v>
                </c:pt>
                <c:pt idx="622">
                  <c:v>2001.8333333333333</c:v>
                </c:pt>
                <c:pt idx="623">
                  <c:v>2001.9166666666667</c:v>
                </c:pt>
                <c:pt idx="624">
                  <c:v>2002</c:v>
                </c:pt>
                <c:pt idx="625">
                  <c:v>2002.0833333333333</c:v>
                </c:pt>
                <c:pt idx="626">
                  <c:v>2002.1666666666667</c:v>
                </c:pt>
                <c:pt idx="627">
                  <c:v>2002.25</c:v>
                </c:pt>
                <c:pt idx="628">
                  <c:v>2002.3333333333333</c:v>
                </c:pt>
                <c:pt idx="629">
                  <c:v>2002.4166666666667</c:v>
                </c:pt>
                <c:pt idx="630">
                  <c:v>2002.5</c:v>
                </c:pt>
                <c:pt idx="631">
                  <c:v>2002.5833333333333</c:v>
                </c:pt>
                <c:pt idx="632">
                  <c:v>2002.6666666666667</c:v>
                </c:pt>
                <c:pt idx="633">
                  <c:v>2002.75</c:v>
                </c:pt>
                <c:pt idx="634">
                  <c:v>2002.8333333333333</c:v>
                </c:pt>
                <c:pt idx="635">
                  <c:v>2002.9166666666667</c:v>
                </c:pt>
                <c:pt idx="636">
                  <c:v>2003</c:v>
                </c:pt>
                <c:pt idx="637">
                  <c:v>2003.0833333333333</c:v>
                </c:pt>
                <c:pt idx="638">
                  <c:v>2003.1666666666667</c:v>
                </c:pt>
                <c:pt idx="639">
                  <c:v>2003.25</c:v>
                </c:pt>
                <c:pt idx="640">
                  <c:v>2003.3333333333333</c:v>
                </c:pt>
                <c:pt idx="641">
                  <c:v>2003.4166666666667</c:v>
                </c:pt>
                <c:pt idx="642">
                  <c:v>2003.5</c:v>
                </c:pt>
                <c:pt idx="643">
                  <c:v>2003.5833333333333</c:v>
                </c:pt>
                <c:pt idx="644">
                  <c:v>2003.6666666666667</c:v>
                </c:pt>
                <c:pt idx="645">
                  <c:v>2003.75</c:v>
                </c:pt>
                <c:pt idx="646">
                  <c:v>2003.8333333333333</c:v>
                </c:pt>
                <c:pt idx="647">
                  <c:v>2003.9166666666667</c:v>
                </c:pt>
                <c:pt idx="648">
                  <c:v>2004</c:v>
                </c:pt>
                <c:pt idx="649">
                  <c:v>2004.0833333333333</c:v>
                </c:pt>
                <c:pt idx="650">
                  <c:v>2004.1666666666667</c:v>
                </c:pt>
                <c:pt idx="651">
                  <c:v>2004.25</c:v>
                </c:pt>
                <c:pt idx="652">
                  <c:v>2004.3333333333333</c:v>
                </c:pt>
                <c:pt idx="653">
                  <c:v>2004.4166666666667</c:v>
                </c:pt>
                <c:pt idx="654">
                  <c:v>2004.5</c:v>
                </c:pt>
                <c:pt idx="655">
                  <c:v>2004.5833333333333</c:v>
                </c:pt>
                <c:pt idx="656">
                  <c:v>2004.6666666666667</c:v>
                </c:pt>
                <c:pt idx="657">
                  <c:v>2004.75</c:v>
                </c:pt>
                <c:pt idx="658">
                  <c:v>2004.8333333333333</c:v>
                </c:pt>
                <c:pt idx="659">
                  <c:v>2004.9166666666667</c:v>
                </c:pt>
                <c:pt idx="660">
                  <c:v>2005</c:v>
                </c:pt>
                <c:pt idx="661">
                  <c:v>2005.0833333333333</c:v>
                </c:pt>
                <c:pt idx="662">
                  <c:v>2005.1666666666667</c:v>
                </c:pt>
                <c:pt idx="663">
                  <c:v>2005.25</c:v>
                </c:pt>
                <c:pt idx="664">
                  <c:v>2005.3333333333333</c:v>
                </c:pt>
                <c:pt idx="665">
                  <c:v>2005.4166666666667</c:v>
                </c:pt>
                <c:pt idx="666">
                  <c:v>2005.5</c:v>
                </c:pt>
                <c:pt idx="667">
                  <c:v>2005.5833333333333</c:v>
                </c:pt>
                <c:pt idx="668">
                  <c:v>2005.6666666666667</c:v>
                </c:pt>
                <c:pt idx="669">
                  <c:v>2005.75</c:v>
                </c:pt>
                <c:pt idx="670">
                  <c:v>2005.8333333333333</c:v>
                </c:pt>
                <c:pt idx="671">
                  <c:v>2005.9166666666667</c:v>
                </c:pt>
                <c:pt idx="672">
                  <c:v>2006</c:v>
                </c:pt>
                <c:pt idx="673">
                  <c:v>2006.0833333333333</c:v>
                </c:pt>
                <c:pt idx="674">
                  <c:v>2006.1666666666667</c:v>
                </c:pt>
                <c:pt idx="675">
                  <c:v>2006.25</c:v>
                </c:pt>
                <c:pt idx="676">
                  <c:v>2006.3333333333333</c:v>
                </c:pt>
                <c:pt idx="677">
                  <c:v>2006.4166666666667</c:v>
                </c:pt>
                <c:pt idx="678">
                  <c:v>2006.5</c:v>
                </c:pt>
                <c:pt idx="679">
                  <c:v>2006.5833333333333</c:v>
                </c:pt>
                <c:pt idx="680">
                  <c:v>2006.6666666666667</c:v>
                </c:pt>
                <c:pt idx="681">
                  <c:v>2006.75</c:v>
                </c:pt>
                <c:pt idx="682">
                  <c:v>2006.8333333333333</c:v>
                </c:pt>
                <c:pt idx="683">
                  <c:v>2006.9166666666667</c:v>
                </c:pt>
                <c:pt idx="684">
                  <c:v>2007</c:v>
                </c:pt>
                <c:pt idx="685">
                  <c:v>2007.0833333333333</c:v>
                </c:pt>
                <c:pt idx="686">
                  <c:v>2007.1666666666667</c:v>
                </c:pt>
                <c:pt idx="687">
                  <c:v>2007.25</c:v>
                </c:pt>
                <c:pt idx="688">
                  <c:v>2007.3333333333333</c:v>
                </c:pt>
                <c:pt idx="689">
                  <c:v>2007.4166666666667</c:v>
                </c:pt>
                <c:pt idx="690">
                  <c:v>2007.5</c:v>
                </c:pt>
                <c:pt idx="691">
                  <c:v>2007.5833333333333</c:v>
                </c:pt>
                <c:pt idx="692">
                  <c:v>2007.6666666666667</c:v>
                </c:pt>
                <c:pt idx="693">
                  <c:v>2007.75</c:v>
                </c:pt>
                <c:pt idx="694">
                  <c:v>2007.8333333333333</c:v>
                </c:pt>
                <c:pt idx="695">
                  <c:v>2007.9166666666667</c:v>
                </c:pt>
                <c:pt idx="696">
                  <c:v>2008</c:v>
                </c:pt>
                <c:pt idx="697">
                  <c:v>2008.0833333333333</c:v>
                </c:pt>
                <c:pt idx="698">
                  <c:v>2008.1666666666667</c:v>
                </c:pt>
                <c:pt idx="699">
                  <c:v>2008.25</c:v>
                </c:pt>
                <c:pt idx="700">
                  <c:v>2008.3333333333333</c:v>
                </c:pt>
                <c:pt idx="701">
                  <c:v>2008.4166666666667</c:v>
                </c:pt>
                <c:pt idx="702">
                  <c:v>2008.5</c:v>
                </c:pt>
                <c:pt idx="703">
                  <c:v>2008.5833333333333</c:v>
                </c:pt>
                <c:pt idx="704">
                  <c:v>2008.6666666666667</c:v>
                </c:pt>
                <c:pt idx="705">
                  <c:v>2008.75</c:v>
                </c:pt>
                <c:pt idx="706">
                  <c:v>2008.8333333333333</c:v>
                </c:pt>
                <c:pt idx="707">
                  <c:v>2008.9166666666667</c:v>
                </c:pt>
                <c:pt idx="708">
                  <c:v>2009</c:v>
                </c:pt>
                <c:pt idx="709">
                  <c:v>2009.0833333333333</c:v>
                </c:pt>
                <c:pt idx="710">
                  <c:v>2009.1666666666667</c:v>
                </c:pt>
                <c:pt idx="711">
                  <c:v>2009.25</c:v>
                </c:pt>
                <c:pt idx="712">
                  <c:v>2009.3333333333333</c:v>
                </c:pt>
                <c:pt idx="713">
                  <c:v>2009.4166666666667</c:v>
                </c:pt>
                <c:pt idx="714">
                  <c:v>2009.5</c:v>
                </c:pt>
                <c:pt idx="715">
                  <c:v>2009.5833333333333</c:v>
                </c:pt>
                <c:pt idx="716">
                  <c:v>2009.6666666666667</c:v>
                </c:pt>
                <c:pt idx="717">
                  <c:v>2009.75</c:v>
                </c:pt>
                <c:pt idx="718">
                  <c:v>2009.8333333333333</c:v>
                </c:pt>
                <c:pt idx="719">
                  <c:v>2009.9166666666667</c:v>
                </c:pt>
                <c:pt idx="720">
                  <c:v>2010</c:v>
                </c:pt>
                <c:pt idx="721">
                  <c:v>2010.0833333333333</c:v>
                </c:pt>
                <c:pt idx="722">
                  <c:v>2010.1666666666667</c:v>
                </c:pt>
                <c:pt idx="723">
                  <c:v>2010.25</c:v>
                </c:pt>
                <c:pt idx="724">
                  <c:v>2010.3333333333333</c:v>
                </c:pt>
                <c:pt idx="725">
                  <c:v>2010.4166666666667</c:v>
                </c:pt>
                <c:pt idx="726">
                  <c:v>2010.5</c:v>
                </c:pt>
                <c:pt idx="727">
                  <c:v>2010.5833333333333</c:v>
                </c:pt>
                <c:pt idx="728">
                  <c:v>2010.6666666666667</c:v>
                </c:pt>
                <c:pt idx="729">
                  <c:v>2010.75</c:v>
                </c:pt>
                <c:pt idx="730">
                  <c:v>2010.8333333333333</c:v>
                </c:pt>
                <c:pt idx="731">
                  <c:v>2010.9166666666667</c:v>
                </c:pt>
                <c:pt idx="732">
                  <c:v>2011</c:v>
                </c:pt>
                <c:pt idx="733">
                  <c:v>2011.0833333333333</c:v>
                </c:pt>
                <c:pt idx="734">
                  <c:v>2011.1666666666667</c:v>
                </c:pt>
                <c:pt idx="735">
                  <c:v>2011.25</c:v>
                </c:pt>
                <c:pt idx="736">
                  <c:v>2011.3333333333333</c:v>
                </c:pt>
                <c:pt idx="737">
                  <c:v>2011.4166666666667</c:v>
                </c:pt>
                <c:pt idx="738">
                  <c:v>2011.5</c:v>
                </c:pt>
                <c:pt idx="739">
                  <c:v>2011.5833333333333</c:v>
                </c:pt>
                <c:pt idx="740">
                  <c:v>2011.6666666666667</c:v>
                </c:pt>
                <c:pt idx="741">
                  <c:v>2011.75</c:v>
                </c:pt>
                <c:pt idx="742">
                  <c:v>2011.8333333333333</c:v>
                </c:pt>
                <c:pt idx="743">
                  <c:v>2011.9166666666667</c:v>
                </c:pt>
                <c:pt idx="744">
                  <c:v>2012</c:v>
                </c:pt>
                <c:pt idx="745">
                  <c:v>2012.0833333333333</c:v>
                </c:pt>
                <c:pt idx="746">
                  <c:v>2012.1666666666667</c:v>
                </c:pt>
                <c:pt idx="747">
                  <c:v>2012.25</c:v>
                </c:pt>
                <c:pt idx="748">
                  <c:v>2012.3333333333333</c:v>
                </c:pt>
                <c:pt idx="749">
                  <c:v>2012.4166666666667</c:v>
                </c:pt>
                <c:pt idx="750">
                  <c:v>2012.5</c:v>
                </c:pt>
                <c:pt idx="751">
                  <c:v>2012.5833333333333</c:v>
                </c:pt>
                <c:pt idx="752">
                  <c:v>2012.6666666666667</c:v>
                </c:pt>
                <c:pt idx="753">
                  <c:v>2012.75</c:v>
                </c:pt>
                <c:pt idx="754">
                  <c:v>2012.8333333333333</c:v>
                </c:pt>
                <c:pt idx="755">
                  <c:v>2012.9166666666667</c:v>
                </c:pt>
                <c:pt idx="756">
                  <c:v>2013</c:v>
                </c:pt>
                <c:pt idx="757">
                  <c:v>2013.0833333333333</c:v>
                </c:pt>
                <c:pt idx="758">
                  <c:v>2013.1666666666667</c:v>
                </c:pt>
                <c:pt idx="759">
                  <c:v>2013.25</c:v>
                </c:pt>
                <c:pt idx="760">
                  <c:v>2013.3333333333333</c:v>
                </c:pt>
                <c:pt idx="761">
                  <c:v>2013.4166666666667</c:v>
                </c:pt>
                <c:pt idx="762">
                  <c:v>2013.5</c:v>
                </c:pt>
                <c:pt idx="763">
                  <c:v>2013.5833333333333</c:v>
                </c:pt>
                <c:pt idx="764">
                  <c:v>2013.6666666666667</c:v>
                </c:pt>
                <c:pt idx="765">
                  <c:v>2013.75</c:v>
                </c:pt>
                <c:pt idx="766">
                  <c:v>2013.8333333333333</c:v>
                </c:pt>
                <c:pt idx="767">
                  <c:v>2013.9166666666667</c:v>
                </c:pt>
                <c:pt idx="768">
                  <c:v>2014</c:v>
                </c:pt>
                <c:pt idx="769">
                  <c:v>2014.0833333333333</c:v>
                </c:pt>
                <c:pt idx="770">
                  <c:v>2014.1666666666667</c:v>
                </c:pt>
                <c:pt idx="771">
                  <c:v>2014.25</c:v>
                </c:pt>
                <c:pt idx="772">
                  <c:v>2014.3333333333333</c:v>
                </c:pt>
                <c:pt idx="773">
                  <c:v>2014.4166666666667</c:v>
                </c:pt>
                <c:pt idx="774">
                  <c:v>2014.5</c:v>
                </c:pt>
                <c:pt idx="775">
                  <c:v>2014.5833333333333</c:v>
                </c:pt>
                <c:pt idx="776">
                  <c:v>2014.6666666666667</c:v>
                </c:pt>
                <c:pt idx="777">
                  <c:v>2014.75</c:v>
                </c:pt>
                <c:pt idx="778">
                  <c:v>2014.8333333333333</c:v>
                </c:pt>
                <c:pt idx="779">
                  <c:v>2014.9166666666667</c:v>
                </c:pt>
                <c:pt idx="780">
                  <c:v>2015</c:v>
                </c:pt>
                <c:pt idx="781">
                  <c:v>2015.0833333333333</c:v>
                </c:pt>
                <c:pt idx="782">
                  <c:v>2015.1666666666667</c:v>
                </c:pt>
                <c:pt idx="783">
                  <c:v>2015.25</c:v>
                </c:pt>
                <c:pt idx="784">
                  <c:v>2015.3333333333333</c:v>
                </c:pt>
                <c:pt idx="785">
                  <c:v>2015.4166666666667</c:v>
                </c:pt>
                <c:pt idx="786">
                  <c:v>2015.5</c:v>
                </c:pt>
                <c:pt idx="787">
                  <c:v>2015.5833333333333</c:v>
                </c:pt>
                <c:pt idx="788">
                  <c:v>2015.6666666666667</c:v>
                </c:pt>
                <c:pt idx="789">
                  <c:v>2015.75</c:v>
                </c:pt>
                <c:pt idx="790">
                  <c:v>2015.8333333333333</c:v>
                </c:pt>
                <c:pt idx="791">
                  <c:v>2015.9166666666667</c:v>
                </c:pt>
                <c:pt idx="792">
                  <c:v>2016</c:v>
                </c:pt>
                <c:pt idx="793">
                  <c:v>2016.0833333333333</c:v>
                </c:pt>
                <c:pt idx="794">
                  <c:v>2016.1666666666667</c:v>
                </c:pt>
                <c:pt idx="795">
                  <c:v>2016.25</c:v>
                </c:pt>
                <c:pt idx="796">
                  <c:v>2016.3333333333333</c:v>
                </c:pt>
                <c:pt idx="797">
                  <c:v>2016.4166666666667</c:v>
                </c:pt>
                <c:pt idx="798">
                  <c:v>2016.5</c:v>
                </c:pt>
                <c:pt idx="799">
                  <c:v>2016.5833333333333</c:v>
                </c:pt>
                <c:pt idx="800">
                  <c:v>2016.6666666666667</c:v>
                </c:pt>
                <c:pt idx="801">
                  <c:v>2016.75</c:v>
                </c:pt>
                <c:pt idx="802">
                  <c:v>2016.8333333333333</c:v>
                </c:pt>
                <c:pt idx="803">
                  <c:v>2016.9166666666667</c:v>
                </c:pt>
                <c:pt idx="804">
                  <c:v>2017</c:v>
                </c:pt>
                <c:pt idx="805">
                  <c:v>2017.0833333333333</c:v>
                </c:pt>
                <c:pt idx="806">
                  <c:v>2017.1666666666667</c:v>
                </c:pt>
                <c:pt idx="807">
                  <c:v>2017.25</c:v>
                </c:pt>
                <c:pt idx="808">
                  <c:v>2017.3333333333333</c:v>
                </c:pt>
                <c:pt idx="809">
                  <c:v>2017.4166666666667</c:v>
                </c:pt>
                <c:pt idx="810">
                  <c:v>2017.5</c:v>
                </c:pt>
                <c:pt idx="811">
                  <c:v>2017.5833333333333</c:v>
                </c:pt>
              </c:numCache>
            </c:numRef>
          </c:xVal>
          <c:yVal>
            <c:numRef>
              <c:f>'Climate Data'!$G$6:$G$817</c:f>
              <c:numCache>
                <c:formatCode>0.000</c:formatCode>
                <c:ptCount val="812"/>
                <c:pt idx="0">
                  <c:v>0.71168808628953073</c:v>
                </c:pt>
                <c:pt idx="1">
                  <c:v>0.71176462859894463</c:v>
                </c:pt>
                <c:pt idx="2">
                  <c:v>0.63103663194965565</c:v>
                </c:pt>
                <c:pt idx="3">
                  <c:v>0.5508736336261193</c:v>
                </c:pt>
                <c:pt idx="4">
                  <c:v>0.44290609539190995</c:v>
                </c:pt>
                <c:pt idx="5">
                  <c:v>0.30000802727622361</c:v>
                </c:pt>
                <c:pt idx="6">
                  <c:v>0.30100031403161598</c:v>
                </c:pt>
                <c:pt idx="7">
                  <c:v>0.31277738122738807</c:v>
                </c:pt>
                <c:pt idx="8">
                  <c:v>0.40463279329390717</c:v>
                </c:pt>
                <c:pt idx="9">
                  <c:v>0.4676389484649825</c:v>
                </c:pt>
                <c:pt idx="10">
                  <c:v>0.62193177960192414</c:v>
                </c:pt>
                <c:pt idx="11">
                  <c:v>0.77805546909231182</c:v>
                </c:pt>
                <c:pt idx="12">
                  <c:v>0.8527257951266406</c:v>
                </c:pt>
                <c:pt idx="13">
                  <c:v>0.77359503339730995</c:v>
                </c:pt>
                <c:pt idx="14">
                  <c:v>0.71779642025752</c:v>
                </c:pt>
                <c:pt idx="15">
                  <c:v>0.46729626766599036</c:v>
                </c:pt>
                <c:pt idx="16">
                  <c:v>0.39951635953016135</c:v>
                </c:pt>
                <c:pt idx="17">
                  <c:v>0.33099422194707828</c:v>
                </c:pt>
                <c:pt idx="18">
                  <c:v>0.28365848989534542</c:v>
                </c:pt>
                <c:pt idx="19">
                  <c:v>0.27371978767006166</c:v>
                </c:pt>
                <c:pt idx="20">
                  <c:v>0.38547723753340435</c:v>
                </c:pt>
                <c:pt idx="21">
                  <c:v>0.4660818591288915</c:v>
                </c:pt>
                <c:pt idx="22">
                  <c:v>0.58143950004612843</c:v>
                </c:pt>
                <c:pt idx="23">
                  <c:v>0.71505147419619974</c:v>
                </c:pt>
                <c:pt idx="24">
                  <c:v>0.74100724781293092</c:v>
                </c:pt>
                <c:pt idx="25">
                  <c:v>0.65955310176253967</c:v>
                </c:pt>
                <c:pt idx="26">
                  <c:v>0.68665764607625857</c:v>
                </c:pt>
                <c:pt idx="27">
                  <c:v>0.44206826907101726</c:v>
                </c:pt>
                <c:pt idx="28">
                  <c:v>0.36983070970619725</c:v>
                </c:pt>
                <c:pt idx="29">
                  <c:v>0.33015174307814815</c:v>
                </c:pt>
                <c:pt idx="30">
                  <c:v>0.25680690361130609</c:v>
                </c:pt>
                <c:pt idx="31">
                  <c:v>0.28365848989534542</c:v>
                </c:pt>
                <c:pt idx="32">
                  <c:v>0.37798075973147427</c:v>
                </c:pt>
                <c:pt idx="33">
                  <c:v>0.43252100250670961</c:v>
                </c:pt>
                <c:pt idx="34">
                  <c:v>0.52968233176063273</c:v>
                </c:pt>
                <c:pt idx="35">
                  <c:v>0.63646323709790686</c:v>
                </c:pt>
                <c:pt idx="36">
                  <c:v>0.73322701180096816</c:v>
                </c:pt>
                <c:pt idx="37">
                  <c:v>0.73558457986489578</c:v>
                </c:pt>
                <c:pt idx="38">
                  <c:v>0.72780575821584081</c:v>
                </c:pt>
                <c:pt idx="39">
                  <c:v>0.57279589786824492</c:v>
                </c:pt>
                <c:pt idx="40">
                  <c:v>0.39774437847121819</c:v>
                </c:pt>
                <c:pt idx="41">
                  <c:v>0.32735110842752529</c:v>
                </c:pt>
                <c:pt idx="42">
                  <c:v>0.29149545353753648</c:v>
                </c:pt>
                <c:pt idx="43">
                  <c:v>0.28466315726627855</c:v>
                </c:pt>
                <c:pt idx="44">
                  <c:v>0.36053996885000023</c:v>
                </c:pt>
                <c:pt idx="45">
                  <c:v>0.45553228901387255</c:v>
                </c:pt>
                <c:pt idx="46">
                  <c:v>0.55054188484718736</c:v>
                </c:pt>
                <c:pt idx="47">
                  <c:v>0.6583861769982895</c:v>
                </c:pt>
                <c:pt idx="48">
                  <c:v>0.76627993017964957</c:v>
                </c:pt>
                <c:pt idx="49">
                  <c:v>0.63222300867037806</c:v>
                </c:pt>
                <c:pt idx="50">
                  <c:v>0.59897813030046432</c:v>
                </c:pt>
                <c:pt idx="51">
                  <c:v>0.54324787671409935</c:v>
                </c:pt>
                <c:pt idx="52">
                  <c:v>0.40425660422853915</c:v>
                </c:pt>
                <c:pt idx="53">
                  <c:v>0.30510850152768088</c:v>
                </c:pt>
                <c:pt idx="54">
                  <c:v>0.2912408354066085</c:v>
                </c:pt>
                <c:pt idx="55">
                  <c:v>0.31410040517666205</c:v>
                </c:pt>
                <c:pt idx="56">
                  <c:v>0.3818712489644257</c:v>
                </c:pt>
                <c:pt idx="57">
                  <c:v>0.49178446471548026</c:v>
                </c:pt>
                <c:pt idx="58">
                  <c:v>0.5887528460054976</c:v>
                </c:pt>
                <c:pt idx="59">
                  <c:v>0.73082101368017294</c:v>
                </c:pt>
                <c:pt idx="60">
                  <c:v>0.78739397898201657</c:v>
                </c:pt>
                <c:pt idx="61">
                  <c:v>0.7908375329243279</c:v>
                </c:pt>
                <c:pt idx="62">
                  <c:v>0.66943023297710402</c:v>
                </c:pt>
                <c:pt idx="63">
                  <c:v>0.5191264510129987</c:v>
                </c:pt>
                <c:pt idx="64">
                  <c:v>0.34975315939115575</c:v>
                </c:pt>
                <c:pt idx="65">
                  <c:v>0.32317231751886888</c:v>
                </c:pt>
                <c:pt idx="66">
                  <c:v>0.27916170134316953</c:v>
                </c:pt>
                <c:pt idx="67">
                  <c:v>0.33291863934468585</c:v>
                </c:pt>
                <c:pt idx="68">
                  <c:v>0.40801455245105878</c:v>
                </c:pt>
                <c:pt idx="69">
                  <c:v>0.47200621387553127</c:v>
                </c:pt>
                <c:pt idx="70">
                  <c:v>0.52506028305054808</c:v>
                </c:pt>
                <c:pt idx="71">
                  <c:v>0.62975855724547625</c:v>
                </c:pt>
                <c:pt idx="72">
                  <c:v>0.69752746559202239</c:v>
                </c:pt>
                <c:pt idx="73">
                  <c:v>0.8357814281836482</c:v>
                </c:pt>
                <c:pt idx="74">
                  <c:v>0.70862258085201357</c:v>
                </c:pt>
                <c:pt idx="75">
                  <c:v>0.52737059496306982</c:v>
                </c:pt>
                <c:pt idx="76">
                  <c:v>0.39244713138468951</c:v>
                </c:pt>
                <c:pt idx="77">
                  <c:v>0.28161336070424592</c:v>
                </c:pt>
                <c:pt idx="78">
                  <c:v>0.29175019188815393</c:v>
                </c:pt>
                <c:pt idx="79">
                  <c:v>0.27643326623221498</c:v>
                </c:pt>
                <c:pt idx="80">
                  <c:v>0.32959067608185544</c:v>
                </c:pt>
                <c:pt idx="81">
                  <c:v>0.39127382082362894</c:v>
                </c:pt>
                <c:pt idx="82">
                  <c:v>0.49910413140130361</c:v>
                </c:pt>
                <c:pt idx="83">
                  <c:v>0.57839377921961965</c:v>
                </c:pt>
                <c:pt idx="84">
                  <c:v>0.67609029860690206</c:v>
                </c:pt>
                <c:pt idx="85">
                  <c:v>0.67550557685336421</c:v>
                </c:pt>
                <c:pt idx="86">
                  <c:v>0.5553055622910259</c:v>
                </c:pt>
                <c:pt idx="87">
                  <c:v>0.45007024316526767</c:v>
                </c:pt>
                <c:pt idx="88">
                  <c:v>0.35400872178724285</c:v>
                </c:pt>
                <c:pt idx="89">
                  <c:v>0.41103632319976124</c:v>
                </c:pt>
                <c:pt idx="90">
                  <c:v>0.22574183213815904</c:v>
                </c:pt>
                <c:pt idx="91">
                  <c:v>0.27107026228590481</c:v>
                </c:pt>
                <c:pt idx="92">
                  <c:v>0.30976461335812899</c:v>
                </c:pt>
                <c:pt idx="93">
                  <c:v>0.4521959136730998</c:v>
                </c:pt>
                <c:pt idx="94">
                  <c:v>0.50965532969234384</c:v>
                </c:pt>
                <c:pt idx="95">
                  <c:v>0.69244387199362056</c:v>
                </c:pt>
                <c:pt idx="96">
                  <c:v>0.68203858928183703</c:v>
                </c:pt>
                <c:pt idx="97">
                  <c:v>0.70414924916466737</c:v>
                </c:pt>
                <c:pt idx="98">
                  <c:v>0.58367011618185616</c:v>
                </c:pt>
                <c:pt idx="99">
                  <c:v>0.51925819978932586</c:v>
                </c:pt>
                <c:pt idx="100">
                  <c:v>0.42378895163605057</c:v>
                </c:pt>
                <c:pt idx="101">
                  <c:v>0.22974764159458916</c:v>
                </c:pt>
                <c:pt idx="102">
                  <c:v>0.25581182876712061</c:v>
                </c:pt>
                <c:pt idx="103">
                  <c:v>0.29676724395812082</c:v>
                </c:pt>
                <c:pt idx="104">
                  <c:v>0.29194217413777995</c:v>
                </c:pt>
                <c:pt idx="105">
                  <c:v>0.40247648087101928</c:v>
                </c:pt>
                <c:pt idx="106">
                  <c:v>0.55957065989223109</c:v>
                </c:pt>
                <c:pt idx="107">
                  <c:v>0.56584840722037466</c:v>
                </c:pt>
                <c:pt idx="108">
                  <c:v>0.78576197573157092</c:v>
                </c:pt>
                <c:pt idx="109">
                  <c:v>0.69738158087848823</c:v>
                </c:pt>
                <c:pt idx="110">
                  <c:v>0.66514572225200752</c:v>
                </c:pt>
                <c:pt idx="111">
                  <c:v>0.48742717406658698</c:v>
                </c:pt>
                <c:pt idx="112">
                  <c:v>0.34713337485353662</c:v>
                </c:pt>
                <c:pt idx="113">
                  <c:v>0.2768836674916878</c:v>
                </c:pt>
                <c:pt idx="114">
                  <c:v>0.24580030698602781</c:v>
                </c:pt>
                <c:pt idx="115">
                  <c:v>0.34880451812147256</c:v>
                </c:pt>
                <c:pt idx="116">
                  <c:v>0.34955961374934974</c:v>
                </c:pt>
                <c:pt idx="117">
                  <c:v>0.45472842317345047</c:v>
                </c:pt>
                <c:pt idx="118">
                  <c:v>0.684636839265231</c:v>
                </c:pt>
                <c:pt idx="119">
                  <c:v>0.54182652775468065</c:v>
                </c:pt>
                <c:pt idx="120">
                  <c:v>0.80523560795701854</c:v>
                </c:pt>
                <c:pt idx="121">
                  <c:v>0.63550843710830851</c:v>
                </c:pt>
                <c:pt idx="122">
                  <c:v>0.68266353672105329</c:v>
                </c:pt>
                <c:pt idx="123">
                  <c:v>0.43052871021555994</c:v>
                </c:pt>
                <c:pt idx="124">
                  <c:v>0.2991896211409153</c:v>
                </c:pt>
                <c:pt idx="125">
                  <c:v>0.24729166583901366</c:v>
                </c:pt>
                <c:pt idx="126">
                  <c:v>0.24667965432557226</c:v>
                </c:pt>
                <c:pt idx="127">
                  <c:v>0.25063635252107447</c:v>
                </c:pt>
                <c:pt idx="128">
                  <c:v>0.31632242830420249</c:v>
                </c:pt>
                <c:pt idx="129">
                  <c:v>0.4529984480156613</c:v>
                </c:pt>
                <c:pt idx="130">
                  <c:v>0.45064350575838502</c:v>
                </c:pt>
                <c:pt idx="131">
                  <c:v>0.72702040001369883</c:v>
                </c:pt>
                <c:pt idx="132">
                  <c:v>0.81153220751923605</c:v>
                </c:pt>
                <c:pt idx="133">
                  <c:v>0.7277237969294913</c:v>
                </c:pt>
                <c:pt idx="134">
                  <c:v>0.63856763360591096</c:v>
                </c:pt>
                <c:pt idx="135">
                  <c:v>0.52928593548168601</c:v>
                </c:pt>
                <c:pt idx="136">
                  <c:v>0.35592018050915414</c:v>
                </c:pt>
                <c:pt idx="137">
                  <c:v>0.29979426586988178</c:v>
                </c:pt>
                <c:pt idx="138">
                  <c:v>0.25161961170958247</c:v>
                </c:pt>
                <c:pt idx="139">
                  <c:v>0.26205583482179429</c:v>
                </c:pt>
                <c:pt idx="140">
                  <c:v>0.39570847033011525</c:v>
                </c:pt>
                <c:pt idx="141">
                  <c:v>0.50799089160731015</c:v>
                </c:pt>
                <c:pt idx="142">
                  <c:v>0.566082089059599</c:v>
                </c:pt>
                <c:pt idx="143">
                  <c:v>0.67068863251731348</c:v>
                </c:pt>
                <c:pt idx="144">
                  <c:v>0.7457049309527839</c:v>
                </c:pt>
                <c:pt idx="145">
                  <c:v>0.69175173028903258</c:v>
                </c:pt>
                <c:pt idx="146">
                  <c:v>0.64359955189425533</c:v>
                </c:pt>
                <c:pt idx="147">
                  <c:v>0.49211676498690837</c:v>
                </c:pt>
                <c:pt idx="148">
                  <c:v>0.32252767270440086</c:v>
                </c:pt>
                <c:pt idx="149">
                  <c:v>0.35227563615727053</c:v>
                </c:pt>
                <c:pt idx="150">
                  <c:v>0.27985859179542699</c:v>
                </c:pt>
                <c:pt idx="151">
                  <c:v>0.29246409831941622</c:v>
                </c:pt>
                <c:pt idx="152">
                  <c:v>0.35163910007419591</c:v>
                </c:pt>
                <c:pt idx="153">
                  <c:v>0.40485064811811539</c:v>
                </c:pt>
                <c:pt idx="154">
                  <c:v>0.59931881973661205</c:v>
                </c:pt>
                <c:pt idx="155">
                  <c:v>0.61503172764430225</c:v>
                </c:pt>
                <c:pt idx="156">
                  <c:v>0.6746471985133814</c:v>
                </c:pt>
                <c:pt idx="157">
                  <c:v>0.71555518493633086</c:v>
                </c:pt>
                <c:pt idx="158">
                  <c:v>0.62777666966937928</c:v>
                </c:pt>
                <c:pt idx="159">
                  <c:v>0.4572836821435442</c:v>
                </c:pt>
                <c:pt idx="160">
                  <c:v>0.38659482736794182</c:v>
                </c:pt>
                <c:pt idx="161">
                  <c:v>0.29516499815476344</c:v>
                </c:pt>
                <c:pt idx="162">
                  <c:v>0.2636906333845439</c:v>
                </c:pt>
                <c:pt idx="163">
                  <c:v>0.28481402555824381</c:v>
                </c:pt>
                <c:pt idx="164">
                  <c:v>0.36959979681224536</c:v>
                </c:pt>
                <c:pt idx="165">
                  <c:v>0.48869521698328261</c:v>
                </c:pt>
                <c:pt idx="166">
                  <c:v>0.58589418895601098</c:v>
                </c:pt>
                <c:pt idx="167">
                  <c:v>0.67678007281949604</c:v>
                </c:pt>
                <c:pt idx="168">
                  <c:v>0.65648728716193439</c:v>
                </c:pt>
                <c:pt idx="169">
                  <c:v>0.64354688337130195</c:v>
                </c:pt>
                <c:pt idx="170">
                  <c:v>0.60360525797893516</c:v>
                </c:pt>
                <c:pt idx="171">
                  <c:v>0.49061760267933469</c:v>
                </c:pt>
                <c:pt idx="172">
                  <c:v>0.34696646682437354</c:v>
                </c:pt>
                <c:pt idx="173">
                  <c:v>0.2942649225390967</c:v>
                </c:pt>
                <c:pt idx="174">
                  <c:v>0.29261720070195962</c:v>
                </c:pt>
                <c:pt idx="175">
                  <c:v>0.29563697288886809</c:v>
                </c:pt>
                <c:pt idx="176">
                  <c:v>0.34950193188929607</c:v>
                </c:pt>
                <c:pt idx="177">
                  <c:v>0.38572007854177337</c:v>
                </c:pt>
                <c:pt idx="178">
                  <c:v>0.54145896355190348</c:v>
                </c:pt>
                <c:pt idx="179">
                  <c:v>0.51581327652342412</c:v>
                </c:pt>
                <c:pt idx="180">
                  <c:v>0.66520879499587982</c:v>
                </c:pt>
                <c:pt idx="181">
                  <c:v>0.77676203537787525</c:v>
                </c:pt>
                <c:pt idx="182">
                  <c:v>0.61625009063105307</c:v>
                </c:pt>
                <c:pt idx="183">
                  <c:v>0.41660800617347027</c:v>
                </c:pt>
                <c:pt idx="184">
                  <c:v>0.39520995033858164</c:v>
                </c:pt>
                <c:pt idx="185">
                  <c:v>0.2759635039552204</c:v>
                </c:pt>
                <c:pt idx="186">
                  <c:v>0.26042688255087953</c:v>
                </c:pt>
                <c:pt idx="187">
                  <c:v>0.29098633755615638</c:v>
                </c:pt>
                <c:pt idx="188">
                  <c:v>0.3772046806488748</c:v>
                </c:pt>
                <c:pt idx="189">
                  <c:v>0.54939694331526423</c:v>
                </c:pt>
                <c:pt idx="190">
                  <c:v>0.54914872075915266</c:v>
                </c:pt>
                <c:pt idx="191">
                  <c:v>0.76221702022686411</c:v>
                </c:pt>
                <c:pt idx="192">
                  <c:v>0.78784347638085628</c:v>
                </c:pt>
                <c:pt idx="193">
                  <c:v>0.69525574453590167</c:v>
                </c:pt>
                <c:pt idx="194">
                  <c:v>0.61823731704274953</c:v>
                </c:pt>
                <c:pt idx="195">
                  <c:v>0.45882007703578598</c:v>
                </c:pt>
                <c:pt idx="196">
                  <c:v>0.35277440867958304</c:v>
                </c:pt>
                <c:pt idx="197">
                  <c:v>0.29331350979387677</c:v>
                </c:pt>
                <c:pt idx="198">
                  <c:v>0.25595384465469628</c:v>
                </c:pt>
                <c:pt idx="199">
                  <c:v>0.25415837125422541</c:v>
                </c:pt>
                <c:pt idx="200">
                  <c:v>0.31868939696662912</c:v>
                </c:pt>
                <c:pt idx="201">
                  <c:v>0.42173624529480525</c:v>
                </c:pt>
                <c:pt idx="202">
                  <c:v>0.59546558682179718</c:v>
                </c:pt>
                <c:pt idx="203">
                  <c:v>0.60019941307651115</c:v>
                </c:pt>
                <c:pt idx="204">
                  <c:v>0.67251185810873215</c:v>
                </c:pt>
                <c:pt idx="205">
                  <c:v>0.75950041775411659</c:v>
                </c:pt>
                <c:pt idx="206">
                  <c:v>0.58984645737431274</c:v>
                </c:pt>
                <c:pt idx="207">
                  <c:v>0.55432474532983511</c:v>
                </c:pt>
                <c:pt idx="208">
                  <c:v>0.37344565314453515</c:v>
                </c:pt>
                <c:pt idx="209">
                  <c:v>0.32601099127573591</c:v>
                </c:pt>
                <c:pt idx="210">
                  <c:v>0.28000805083771407</c:v>
                </c:pt>
                <c:pt idx="211">
                  <c:v>0.26215183774216766</c:v>
                </c:pt>
                <c:pt idx="212">
                  <c:v>0.34765845257852945</c:v>
                </c:pt>
                <c:pt idx="213">
                  <c:v>0.52825464271750644</c:v>
                </c:pt>
                <c:pt idx="214">
                  <c:v>0.58556176680320837</c:v>
                </c:pt>
                <c:pt idx="215">
                  <c:v>0.62547384303691222</c:v>
                </c:pt>
                <c:pt idx="216">
                  <c:v>0.80167637821704829</c:v>
                </c:pt>
                <c:pt idx="217">
                  <c:v>0.80878952827264639</c:v>
                </c:pt>
                <c:pt idx="218">
                  <c:v>0.67997463534977154</c:v>
                </c:pt>
                <c:pt idx="219">
                  <c:v>0.56634793353302626</c:v>
                </c:pt>
                <c:pt idx="220">
                  <c:v>0.32997975336202362</c:v>
                </c:pt>
                <c:pt idx="221">
                  <c:v>0.28581421474530494</c:v>
                </c:pt>
                <c:pt idx="222">
                  <c:v>0.23467395533166741</c:v>
                </c:pt>
                <c:pt idx="223">
                  <c:v>0.26489641288500859</c:v>
                </c:pt>
                <c:pt idx="224">
                  <c:v>0.32746290776056391</c:v>
                </c:pt>
                <c:pt idx="225">
                  <c:v>0.44954443399857019</c:v>
                </c:pt>
                <c:pt idx="226">
                  <c:v>0.48502125345794733</c:v>
                </c:pt>
                <c:pt idx="227">
                  <c:v>0.60771598755987533</c:v>
                </c:pt>
                <c:pt idx="228">
                  <c:v>0.77834031893614719</c:v>
                </c:pt>
                <c:pt idx="229">
                  <c:v>0.67966840572623433</c:v>
                </c:pt>
                <c:pt idx="230">
                  <c:v>0.58810951760221197</c:v>
                </c:pt>
                <c:pt idx="231">
                  <c:v>0.47142120823220701</c:v>
                </c:pt>
                <c:pt idx="232">
                  <c:v>0.31372966985745543</c:v>
                </c:pt>
                <c:pt idx="233">
                  <c:v>0.27088273091861126</c:v>
                </c:pt>
                <c:pt idx="234">
                  <c:v>0.29440658234391803</c:v>
                </c:pt>
                <c:pt idx="235">
                  <c:v>0.30432621513262775</c:v>
                </c:pt>
                <c:pt idx="236">
                  <c:v>0.27346729523725261</c:v>
                </c:pt>
                <c:pt idx="237">
                  <c:v>0.496900549492165</c:v>
                </c:pt>
                <c:pt idx="238">
                  <c:v>0.56083278431255701</c:v>
                </c:pt>
                <c:pt idx="239">
                  <c:v>0.55633362100492756</c:v>
                </c:pt>
                <c:pt idx="240">
                  <c:v>0.664262503545336</c:v>
                </c:pt>
                <c:pt idx="241">
                  <c:v>0.74785048875297688</c:v>
                </c:pt>
                <c:pt idx="242">
                  <c:v>0.57273155894678651</c:v>
                </c:pt>
                <c:pt idx="243">
                  <c:v>0.5220261427935351</c:v>
                </c:pt>
                <c:pt idx="244">
                  <c:v>0.34070714331790147</c:v>
                </c:pt>
                <c:pt idx="245">
                  <c:v>0.32562063750641129</c:v>
                </c:pt>
                <c:pt idx="246">
                  <c:v>0.263642467757012</c:v>
                </c:pt>
                <c:pt idx="247">
                  <c:v>0.24788598941805517</c:v>
                </c:pt>
                <c:pt idx="248">
                  <c:v>0.30274054811066564</c:v>
                </c:pt>
                <c:pt idx="249">
                  <c:v>0.41926562405570306</c:v>
                </c:pt>
                <c:pt idx="250">
                  <c:v>0.56415486862873288</c:v>
                </c:pt>
                <c:pt idx="251">
                  <c:v>0.62969464177967727</c:v>
                </c:pt>
                <c:pt idx="252">
                  <c:v>0.7154788786296572</c:v>
                </c:pt>
                <c:pt idx="253">
                  <c:v>0.780732564209205</c:v>
                </c:pt>
                <c:pt idx="254">
                  <c:v>0.73076079256545268</c:v>
                </c:pt>
                <c:pt idx="255">
                  <c:v>0.589683491791956</c:v>
                </c:pt>
                <c:pt idx="256">
                  <c:v>0.36139913249337652</c:v>
                </c:pt>
                <c:pt idx="257">
                  <c:v>0.28900031919953989</c:v>
                </c:pt>
                <c:pt idx="258">
                  <c:v>0.25928056118241055</c:v>
                </c:pt>
                <c:pt idx="259">
                  <c:v>0.27327719259025512</c:v>
                </c:pt>
                <c:pt idx="260">
                  <c:v>0.3428410662390734</c:v>
                </c:pt>
                <c:pt idx="261">
                  <c:v>0.41074950426685275</c:v>
                </c:pt>
                <c:pt idx="262">
                  <c:v>0.50558708883824277</c:v>
                </c:pt>
                <c:pt idx="263">
                  <c:v>0.60540398914982352</c:v>
                </c:pt>
                <c:pt idx="264">
                  <c:v>0.69808434351106508</c:v>
                </c:pt>
                <c:pt idx="265">
                  <c:v>0.72751626277052239</c:v>
                </c:pt>
                <c:pt idx="266">
                  <c:v>0.57865116416367612</c:v>
                </c:pt>
                <c:pt idx="267">
                  <c:v>0.51603192275701404</c:v>
                </c:pt>
                <c:pt idx="268">
                  <c:v>0.38124261891099254</c:v>
                </c:pt>
                <c:pt idx="269">
                  <c:v>0.28602254906827596</c:v>
                </c:pt>
                <c:pt idx="270">
                  <c:v>0.28915750918178684</c:v>
                </c:pt>
                <c:pt idx="271">
                  <c:v>0.30919329440835991</c:v>
                </c:pt>
                <c:pt idx="272">
                  <c:v>0.37804048613569707</c:v>
                </c:pt>
                <c:pt idx="273">
                  <c:v>0.48045842656380716</c:v>
                </c:pt>
                <c:pt idx="274">
                  <c:v>0.57764951011457277</c:v>
                </c:pt>
                <c:pt idx="275">
                  <c:v>0.68491141662137911</c:v>
                </c:pt>
                <c:pt idx="276">
                  <c:v>0.81331031018649014</c:v>
                </c:pt>
                <c:pt idx="277">
                  <c:v>0.73019497597948779</c:v>
                </c:pt>
                <c:pt idx="278">
                  <c:v>0.62105648350569476</c:v>
                </c:pt>
                <c:pt idx="279">
                  <c:v>0.52209207409993796</c:v>
                </c:pt>
                <c:pt idx="280">
                  <c:v>0.4117058567485477</c:v>
                </c:pt>
                <c:pt idx="281">
                  <c:v>0.26132687392638221</c:v>
                </c:pt>
                <c:pt idx="282">
                  <c:v>0.30798586463195521</c:v>
                </c:pt>
                <c:pt idx="283">
                  <c:v>0.32591922826289038</c:v>
                </c:pt>
                <c:pt idx="284">
                  <c:v>0.40224133542837781</c:v>
                </c:pt>
                <c:pt idx="285">
                  <c:v>0.49323601266671707</c:v>
                </c:pt>
                <c:pt idx="286">
                  <c:v>0.542651504801964</c:v>
                </c:pt>
                <c:pt idx="287">
                  <c:v>0.69418169936897955</c:v>
                </c:pt>
                <c:pt idx="288">
                  <c:v>0.77799848536569005</c:v>
                </c:pt>
                <c:pt idx="289">
                  <c:v>0.67202927661963152</c:v>
                </c:pt>
                <c:pt idx="290">
                  <c:v>0.71627222777060706</c:v>
                </c:pt>
                <c:pt idx="291">
                  <c:v>0.48866371672143821</c:v>
                </c:pt>
                <c:pt idx="292">
                  <c:v>0.35457042693016266</c:v>
                </c:pt>
                <c:pt idx="293">
                  <c:v>0.2909422368310689</c:v>
                </c:pt>
                <c:pt idx="294">
                  <c:v>0.29323004192091728</c:v>
                </c:pt>
                <c:pt idx="295">
                  <c:v>0.31367672598037255</c:v>
                </c:pt>
                <c:pt idx="296">
                  <c:v>0.32040135909244266</c:v>
                </c:pt>
                <c:pt idx="297">
                  <c:v>0.4345305992941933</c:v>
                </c:pt>
                <c:pt idx="298">
                  <c:v>0.51248035206059139</c:v>
                </c:pt>
                <c:pt idx="299">
                  <c:v>0.62329774592012888</c:v>
                </c:pt>
                <c:pt idx="300">
                  <c:v>0.63869512757043434</c:v>
                </c:pt>
                <c:pt idx="301">
                  <c:v>0.78374257391985602</c:v>
                </c:pt>
                <c:pt idx="302">
                  <c:v>0.59672800498309542</c:v>
                </c:pt>
                <c:pt idx="303">
                  <c:v>0.48951018418403636</c:v>
                </c:pt>
                <c:pt idx="304">
                  <c:v>0.44474698616538322</c:v>
                </c:pt>
                <c:pt idx="305">
                  <c:v>0.26725754034154026</c:v>
                </c:pt>
                <c:pt idx="306">
                  <c:v>0.33548689807312493</c:v>
                </c:pt>
                <c:pt idx="307">
                  <c:v>0.29512397596080608</c:v>
                </c:pt>
                <c:pt idx="308">
                  <c:v>0.38343211621648315</c:v>
                </c:pt>
                <c:pt idx="309">
                  <c:v>0.42022915344487394</c:v>
                </c:pt>
                <c:pt idx="310">
                  <c:v>0.60960780926061497</c:v>
                </c:pt>
                <c:pt idx="311">
                  <c:v>0.71413510016328985</c:v>
                </c:pt>
                <c:pt idx="312">
                  <c:v>0.68958454887281984</c:v>
                </c:pt>
                <c:pt idx="313">
                  <c:v>0.78404025694401092</c:v>
                </c:pt>
                <c:pt idx="314">
                  <c:v>0.62988638485135295</c:v>
                </c:pt>
                <c:pt idx="315">
                  <c:v>0.48320242058970253</c:v>
                </c:pt>
                <c:pt idx="316">
                  <c:v>0.3241943215655031</c:v>
                </c:pt>
                <c:pt idx="317">
                  <c:v>0.30118515690547593</c:v>
                </c:pt>
                <c:pt idx="318">
                  <c:v>0.25728153858840269</c:v>
                </c:pt>
                <c:pt idx="319">
                  <c:v>0.30141499844163178</c:v>
                </c:pt>
                <c:pt idx="320">
                  <c:v>0.34467252864694131</c:v>
                </c:pt>
                <c:pt idx="321">
                  <c:v>0.39615224484556377</c:v>
                </c:pt>
                <c:pt idx="322">
                  <c:v>0.54232021602870073</c:v>
                </c:pt>
                <c:pt idx="323">
                  <c:v>0.67326578567727602</c:v>
                </c:pt>
                <c:pt idx="324">
                  <c:v>0.74848852602104243</c:v>
                </c:pt>
                <c:pt idx="325">
                  <c:v>0.7873618602384278</c:v>
                </c:pt>
                <c:pt idx="326">
                  <c:v>0.62163291740913362</c:v>
                </c:pt>
                <c:pt idx="327">
                  <c:v>0.42908559033693267</c:v>
                </c:pt>
                <c:pt idx="328">
                  <c:v>0.37696025016896573</c:v>
                </c:pt>
                <c:pt idx="329">
                  <c:v>0.26871435425960311</c:v>
                </c:pt>
                <c:pt idx="330">
                  <c:v>0.26224786088921737</c:v>
                </c:pt>
                <c:pt idx="331">
                  <c:v>0.37407839053547454</c:v>
                </c:pt>
                <c:pt idx="332">
                  <c:v>0.33936267379837581</c:v>
                </c:pt>
                <c:pt idx="333">
                  <c:v>0.51364889130226077</c:v>
                </c:pt>
                <c:pt idx="334">
                  <c:v>0.58336770123637449</c:v>
                </c:pt>
                <c:pt idx="335">
                  <c:v>0.70092719615828769</c:v>
                </c:pt>
                <c:pt idx="336">
                  <c:v>0.69715609358789399</c:v>
                </c:pt>
                <c:pt idx="337">
                  <c:v>0.71602817613567771</c:v>
                </c:pt>
                <c:pt idx="338">
                  <c:v>0.66205284181664348</c:v>
                </c:pt>
                <c:pt idx="339">
                  <c:v>0.50381737164881735</c:v>
                </c:pt>
                <c:pt idx="340">
                  <c:v>0.38793768791280686</c:v>
                </c:pt>
                <c:pt idx="341">
                  <c:v>0.2910999983948141</c:v>
                </c:pt>
                <c:pt idx="342">
                  <c:v>0.26484812123096785</c:v>
                </c:pt>
                <c:pt idx="343">
                  <c:v>0.26023562609834344</c:v>
                </c:pt>
                <c:pt idx="344">
                  <c:v>0.33178148462286333</c:v>
                </c:pt>
                <c:pt idx="345">
                  <c:v>0.45571785583945718</c:v>
                </c:pt>
                <c:pt idx="346">
                  <c:v>0.54729164113987594</c:v>
                </c:pt>
                <c:pt idx="347">
                  <c:v>0.64506290563862034</c:v>
                </c:pt>
                <c:pt idx="348">
                  <c:v>0.84851508641222673</c:v>
                </c:pt>
                <c:pt idx="349">
                  <c:v>0.76715608939400903</c:v>
                </c:pt>
                <c:pt idx="350">
                  <c:v>0.64315403335525989</c:v>
                </c:pt>
                <c:pt idx="351">
                  <c:v>0.45555702997451847</c:v>
                </c:pt>
                <c:pt idx="352">
                  <c:v>0.32467899091067587</c:v>
                </c:pt>
                <c:pt idx="353">
                  <c:v>0.32919820838225888</c:v>
                </c:pt>
                <c:pt idx="354">
                  <c:v>0.28190502254756289</c:v>
                </c:pt>
                <c:pt idx="355">
                  <c:v>0.29231103913232898</c:v>
                </c:pt>
                <c:pt idx="356">
                  <c:v>0.38061249038842526</c:v>
                </c:pt>
                <c:pt idx="357">
                  <c:v>0.44021051398526018</c:v>
                </c:pt>
                <c:pt idx="358">
                  <c:v>0.60197533632470968</c:v>
                </c:pt>
                <c:pt idx="359">
                  <c:v>0.67696814730332877</c:v>
                </c:pt>
                <c:pt idx="360">
                  <c:v>0.6678561027969323</c:v>
                </c:pt>
                <c:pt idx="361">
                  <c:v>0.72357024035404161</c:v>
                </c:pt>
                <c:pt idx="362">
                  <c:v>0.62137673376040825</c:v>
                </c:pt>
                <c:pt idx="363">
                  <c:v>0.58363365490920938</c:v>
                </c:pt>
                <c:pt idx="364">
                  <c:v>0.42360768943431976</c:v>
                </c:pt>
                <c:pt idx="365">
                  <c:v>0.30916701987405071</c:v>
                </c:pt>
                <c:pt idx="366">
                  <c:v>0.30563060991953789</c:v>
                </c:pt>
                <c:pt idx="367">
                  <c:v>0.31198494313542269</c:v>
                </c:pt>
                <c:pt idx="368">
                  <c:v>0.39900019781360124</c:v>
                </c:pt>
                <c:pt idx="369">
                  <c:v>0.45386319077772175</c:v>
                </c:pt>
                <c:pt idx="370">
                  <c:v>0.62391655592960304</c:v>
                </c:pt>
                <c:pt idx="371">
                  <c:v>0.71840554834376502</c:v>
                </c:pt>
                <c:pt idx="372">
                  <c:v>0.85050230525470039</c:v>
                </c:pt>
                <c:pt idx="373">
                  <c:v>0.79877190020087019</c:v>
                </c:pt>
                <c:pt idx="374">
                  <c:v>0.55813302323877501</c:v>
                </c:pt>
                <c:pt idx="375">
                  <c:v>0.54676115017811144</c:v>
                </c:pt>
                <c:pt idx="376">
                  <c:v>0.38467145799202479</c:v>
                </c:pt>
                <c:pt idx="377">
                  <c:v>0.30075682763416794</c:v>
                </c:pt>
                <c:pt idx="378">
                  <c:v>0.28773941447657192</c:v>
                </c:pt>
                <c:pt idx="379">
                  <c:v>0.29415059734768495</c:v>
                </c:pt>
                <c:pt idx="380">
                  <c:v>0.41270492900564654</c:v>
                </c:pt>
                <c:pt idx="381">
                  <c:v>0.46807518596428543</c:v>
                </c:pt>
                <c:pt idx="382">
                  <c:v>0.58256983194817868</c:v>
                </c:pt>
                <c:pt idx="383">
                  <c:v>0.66659590821842341</c:v>
                </c:pt>
                <c:pt idx="384">
                  <c:v>0.81988524745619351</c:v>
                </c:pt>
                <c:pt idx="385">
                  <c:v>0.75411803872602556</c:v>
                </c:pt>
                <c:pt idx="386">
                  <c:v>0.6772815610151226</c:v>
                </c:pt>
                <c:pt idx="387">
                  <c:v>0.50342426500286397</c:v>
                </c:pt>
                <c:pt idx="388">
                  <c:v>0.37811563148301502</c:v>
                </c:pt>
                <c:pt idx="389">
                  <c:v>0.25552162806135836</c:v>
                </c:pt>
                <c:pt idx="390">
                  <c:v>0.23575461425691385</c:v>
                </c:pt>
                <c:pt idx="391">
                  <c:v>0.37407839053547454</c:v>
                </c:pt>
                <c:pt idx="392">
                  <c:v>0.35966287164559241</c:v>
                </c:pt>
                <c:pt idx="393">
                  <c:v>0.45918580912151946</c:v>
                </c:pt>
                <c:pt idx="394">
                  <c:v>0.68495925495174026</c:v>
                </c:pt>
                <c:pt idx="395">
                  <c:v>0.7174917382308077</c:v>
                </c:pt>
                <c:pt idx="396">
                  <c:v>0.70123585425857315</c:v>
                </c:pt>
                <c:pt idx="397">
                  <c:v>0.83350930695654823</c:v>
                </c:pt>
                <c:pt idx="398">
                  <c:v>0.66722610359714452</c:v>
                </c:pt>
                <c:pt idx="399">
                  <c:v>0.42839598704493975</c:v>
                </c:pt>
                <c:pt idx="400">
                  <c:v>0.35670861657939118</c:v>
                </c:pt>
                <c:pt idx="401">
                  <c:v>0.26485616949021129</c:v>
                </c:pt>
                <c:pt idx="402">
                  <c:v>0.24129437273877957</c:v>
                </c:pt>
                <c:pt idx="403">
                  <c:v>0.31431235459133339</c:v>
                </c:pt>
                <c:pt idx="404">
                  <c:v>0.35418842304847048</c:v>
                </c:pt>
                <c:pt idx="405">
                  <c:v>0.45807027887818352</c:v>
                </c:pt>
                <c:pt idx="406">
                  <c:v>0.58124002812243558</c:v>
                </c:pt>
                <c:pt idx="407">
                  <c:v>0.71156560884716857</c:v>
                </c:pt>
                <c:pt idx="408">
                  <c:v>0.68459939334774977</c:v>
                </c:pt>
                <c:pt idx="409">
                  <c:v>0.70567917287712667</c:v>
                </c:pt>
                <c:pt idx="410">
                  <c:v>0.6082296587830136</c:v>
                </c:pt>
                <c:pt idx="411">
                  <c:v>0.45210951233707219</c:v>
                </c:pt>
                <c:pt idx="412">
                  <c:v>0.38356586196053183</c:v>
                </c:pt>
                <c:pt idx="413">
                  <c:v>0.26876466947800526</c:v>
                </c:pt>
                <c:pt idx="414">
                  <c:v>0.23552922900297557</c:v>
                </c:pt>
                <c:pt idx="415">
                  <c:v>0.29893142351706725</c:v>
                </c:pt>
                <c:pt idx="416">
                  <c:v>0.31036280406745509</c:v>
                </c:pt>
                <c:pt idx="417">
                  <c:v>0.45553228901387255</c:v>
                </c:pt>
                <c:pt idx="418">
                  <c:v>0.57086794295869547</c:v>
                </c:pt>
                <c:pt idx="419">
                  <c:v>0.66501957102418896</c:v>
                </c:pt>
                <c:pt idx="420">
                  <c:v>0.71639423494711985</c:v>
                </c:pt>
                <c:pt idx="421">
                  <c:v>0.72879311652632495</c:v>
                </c:pt>
                <c:pt idx="422">
                  <c:v>0.71303454373716924</c:v>
                </c:pt>
                <c:pt idx="423">
                  <c:v>0.50087055288027715</c:v>
                </c:pt>
                <c:pt idx="424">
                  <c:v>0.34557703018512453</c:v>
                </c:pt>
                <c:pt idx="425">
                  <c:v>0.28016918398868884</c:v>
                </c:pt>
                <c:pt idx="426">
                  <c:v>0.27613652232930042</c:v>
                </c:pt>
                <c:pt idx="427">
                  <c:v>0.29461145639572622</c:v>
                </c:pt>
                <c:pt idx="428">
                  <c:v>0.30797362791409422</c:v>
                </c:pt>
                <c:pt idx="429">
                  <c:v>0.4746316943082946</c:v>
                </c:pt>
                <c:pt idx="430">
                  <c:v>0.58788863712965234</c:v>
                </c:pt>
                <c:pt idx="431">
                  <c:v>0.57755728111890281</c:v>
                </c:pt>
                <c:pt idx="432">
                  <c:v>0.67345422038782432</c:v>
                </c:pt>
                <c:pt idx="433">
                  <c:v>0.67779633579110388</c:v>
                </c:pt>
                <c:pt idx="434">
                  <c:v>0.72865088947781298</c:v>
                </c:pt>
                <c:pt idx="435">
                  <c:v>0.48554121676202056</c:v>
                </c:pt>
                <c:pt idx="436">
                  <c:v>0.39379818178695564</c:v>
                </c:pt>
                <c:pt idx="437">
                  <c:v>0.27489214369273474</c:v>
                </c:pt>
                <c:pt idx="438">
                  <c:v>0.25633277807275306</c:v>
                </c:pt>
                <c:pt idx="439">
                  <c:v>0.28265577510284018</c:v>
                </c:pt>
                <c:pt idx="440">
                  <c:v>0.34765845257852945</c:v>
                </c:pt>
                <c:pt idx="441">
                  <c:v>0.38975063763924456</c:v>
                </c:pt>
                <c:pt idx="442">
                  <c:v>0.55153717951978898</c:v>
                </c:pt>
                <c:pt idx="443">
                  <c:v>0.61689121807516822</c:v>
                </c:pt>
                <c:pt idx="444">
                  <c:v>0.6378025604479165</c:v>
                </c:pt>
                <c:pt idx="445">
                  <c:v>0.71636591296112018</c:v>
                </c:pt>
                <c:pt idx="446">
                  <c:v>0.57318193434604636</c:v>
                </c:pt>
                <c:pt idx="447">
                  <c:v>0.53305328670289898</c:v>
                </c:pt>
                <c:pt idx="448">
                  <c:v>0.3864198124254285</c:v>
                </c:pt>
                <c:pt idx="449">
                  <c:v>0.31604778139715634</c:v>
                </c:pt>
                <c:pt idx="450">
                  <c:v>0.25685434418962821</c:v>
                </c:pt>
                <c:pt idx="451">
                  <c:v>0.29769372410366951</c:v>
                </c:pt>
                <c:pt idx="452">
                  <c:v>0.37090212604998735</c:v>
                </c:pt>
                <c:pt idx="453">
                  <c:v>0.44290609539190995</c:v>
                </c:pt>
                <c:pt idx="454">
                  <c:v>0.58842046208742538</c:v>
                </c:pt>
                <c:pt idx="455">
                  <c:v>0.68166351009255444</c:v>
                </c:pt>
                <c:pt idx="456">
                  <c:v>0.76963039806870637</c:v>
                </c:pt>
                <c:pt idx="457">
                  <c:v>0.67464070524574382</c:v>
                </c:pt>
                <c:pt idx="458">
                  <c:v>0.69833177520265466</c:v>
                </c:pt>
                <c:pt idx="459">
                  <c:v>0.50126326281302525</c:v>
                </c:pt>
                <c:pt idx="460">
                  <c:v>0.43434778039093941</c:v>
                </c:pt>
                <c:pt idx="461">
                  <c:v>0.32617835684565838</c:v>
                </c:pt>
                <c:pt idx="462">
                  <c:v>0.29934459651696615</c:v>
                </c:pt>
                <c:pt idx="463">
                  <c:v>0.30678089025381827</c:v>
                </c:pt>
                <c:pt idx="464">
                  <c:v>0.40789139267023544</c:v>
                </c:pt>
                <c:pt idx="465">
                  <c:v>0.51441261437586938</c:v>
                </c:pt>
                <c:pt idx="466">
                  <c:v>0.51669007772952824</c:v>
                </c:pt>
                <c:pt idx="467">
                  <c:v>0.71694311309667802</c:v>
                </c:pt>
                <c:pt idx="468">
                  <c:v>0.71895349363320837</c:v>
                </c:pt>
                <c:pt idx="469">
                  <c:v>0.74318697735362327</c:v>
                </c:pt>
                <c:pt idx="470">
                  <c:v>0.69566965189622743</c:v>
                </c:pt>
                <c:pt idx="471">
                  <c:v>0.5200488044242072</c:v>
                </c:pt>
                <c:pt idx="472">
                  <c:v>0.3962111677755959</c:v>
                </c:pt>
                <c:pt idx="473">
                  <c:v>0.24561695911811912</c:v>
                </c:pt>
                <c:pt idx="474">
                  <c:v>0.24695772997915255</c:v>
                </c:pt>
                <c:pt idx="475">
                  <c:v>0.24984203923475123</c:v>
                </c:pt>
                <c:pt idx="476">
                  <c:v>0.35494324953988121</c:v>
                </c:pt>
                <c:pt idx="477">
                  <c:v>0.42699570842701384</c:v>
                </c:pt>
                <c:pt idx="478">
                  <c:v>0.61245942954362187</c:v>
                </c:pt>
                <c:pt idx="479">
                  <c:v>0.70123585425857304</c:v>
                </c:pt>
                <c:pt idx="480">
                  <c:v>0.74795615511777169</c:v>
                </c:pt>
                <c:pt idx="481">
                  <c:v>0.68036125685865501</c:v>
                </c:pt>
                <c:pt idx="482">
                  <c:v>0.70055671582723522</c:v>
                </c:pt>
                <c:pt idx="483">
                  <c:v>0.52024648539687868</c:v>
                </c:pt>
                <c:pt idx="484">
                  <c:v>0.42614782440611093</c:v>
                </c:pt>
                <c:pt idx="485">
                  <c:v>0.29341914052298884</c:v>
                </c:pt>
                <c:pt idx="486">
                  <c:v>0.29017275342491861</c:v>
                </c:pt>
                <c:pt idx="487">
                  <c:v>0.28140513288742208</c:v>
                </c:pt>
                <c:pt idx="488">
                  <c:v>0.38722515042880351</c:v>
                </c:pt>
                <c:pt idx="489">
                  <c:v>0.49443582220602822</c:v>
                </c:pt>
                <c:pt idx="490">
                  <c:v>0.63144977937253755</c:v>
                </c:pt>
                <c:pt idx="491">
                  <c:v>0.66943023297710402</c:v>
                </c:pt>
                <c:pt idx="492">
                  <c:v>0.76558491470298173</c:v>
                </c:pt>
                <c:pt idx="493">
                  <c:v>0.75522324603719837</c:v>
                </c:pt>
                <c:pt idx="494">
                  <c:v>0.61721175113053495</c:v>
                </c:pt>
                <c:pt idx="495">
                  <c:v>0.52268551315236211</c:v>
                </c:pt>
                <c:pt idx="496">
                  <c:v>0.3651485395177676</c:v>
                </c:pt>
                <c:pt idx="497">
                  <c:v>0.38403315478869127</c:v>
                </c:pt>
                <c:pt idx="498">
                  <c:v>0.27717590453050378</c:v>
                </c:pt>
                <c:pt idx="499">
                  <c:v>0.29630458172288432</c:v>
                </c:pt>
                <c:pt idx="500">
                  <c:v>0.37119838761432283</c:v>
                </c:pt>
                <c:pt idx="501">
                  <c:v>0.49968435643770592</c:v>
                </c:pt>
                <c:pt idx="502">
                  <c:v>0.56993726293010583</c:v>
                </c:pt>
                <c:pt idx="503">
                  <c:v>0.63525098947265579</c:v>
                </c:pt>
                <c:pt idx="504">
                  <c:v>0.62233734577864863</c:v>
                </c:pt>
                <c:pt idx="505">
                  <c:v>0.74321649493438136</c:v>
                </c:pt>
                <c:pt idx="506">
                  <c:v>0.67709351935950479</c:v>
                </c:pt>
                <c:pt idx="507">
                  <c:v>0.51307198631616391</c:v>
                </c:pt>
                <c:pt idx="508">
                  <c:v>0.34568808879188895</c:v>
                </c:pt>
                <c:pt idx="509">
                  <c:v>0.28831969942537627</c:v>
                </c:pt>
                <c:pt idx="510">
                  <c:v>0.28566977359091356</c:v>
                </c:pt>
                <c:pt idx="511">
                  <c:v>0.26436548177062946</c:v>
                </c:pt>
                <c:pt idx="512">
                  <c:v>0.29167885303535501</c:v>
                </c:pt>
                <c:pt idx="513">
                  <c:v>0.45392497688990047</c:v>
                </c:pt>
                <c:pt idx="514">
                  <c:v>0.47032457827568541</c:v>
                </c:pt>
                <c:pt idx="515">
                  <c:v>0.62848003930295038</c:v>
                </c:pt>
                <c:pt idx="516">
                  <c:v>0.72786614675801131</c:v>
                </c:pt>
                <c:pt idx="517">
                  <c:v>0.70544427575790691</c:v>
                </c:pt>
                <c:pt idx="518">
                  <c:v>0.65071804203401529</c:v>
                </c:pt>
                <c:pt idx="519">
                  <c:v>0.53576524009994686</c:v>
                </c:pt>
                <c:pt idx="520">
                  <c:v>0.40247648087101928</c:v>
                </c:pt>
                <c:pt idx="521">
                  <c:v>0.28910510736196982</c:v>
                </c:pt>
                <c:pt idx="522">
                  <c:v>0.2998097780930809</c:v>
                </c:pt>
                <c:pt idx="523">
                  <c:v>0.34607692595984929</c:v>
                </c:pt>
                <c:pt idx="524">
                  <c:v>0.36517511168491706</c:v>
                </c:pt>
                <c:pt idx="525">
                  <c:v>0.44339676384818694</c:v>
                </c:pt>
                <c:pt idx="526">
                  <c:v>0.60297131951878413</c:v>
                </c:pt>
                <c:pt idx="527">
                  <c:v>0.63352755919240544</c:v>
                </c:pt>
                <c:pt idx="528">
                  <c:v>0.67043701757228358</c:v>
                </c:pt>
                <c:pt idx="529">
                  <c:v>0.72323459636022591</c:v>
                </c:pt>
                <c:pt idx="530">
                  <c:v>0.62015966192805638</c:v>
                </c:pt>
                <c:pt idx="531">
                  <c:v>0.5082766968962803</c:v>
                </c:pt>
                <c:pt idx="532">
                  <c:v>0.3889899494537789</c:v>
                </c:pt>
                <c:pt idx="533">
                  <c:v>0.32106529590793009</c:v>
                </c:pt>
                <c:pt idx="534">
                  <c:v>0.28190502254756289</c:v>
                </c:pt>
                <c:pt idx="535">
                  <c:v>0.2746554759127488</c:v>
                </c:pt>
                <c:pt idx="536">
                  <c:v>0.33743125731177265</c:v>
                </c:pt>
                <c:pt idx="537">
                  <c:v>0.50196438245157415</c:v>
                </c:pt>
                <c:pt idx="538">
                  <c:v>0.53986934121662034</c:v>
                </c:pt>
                <c:pt idx="539">
                  <c:v>0.73328709018170435</c:v>
                </c:pt>
                <c:pt idx="540">
                  <c:v>0.77095496587091927</c:v>
                </c:pt>
                <c:pt idx="541">
                  <c:v>0.75613234383730432</c:v>
                </c:pt>
                <c:pt idx="542">
                  <c:v>0.58103197636678683</c:v>
                </c:pt>
                <c:pt idx="543">
                  <c:v>0.43090544686929194</c:v>
                </c:pt>
                <c:pt idx="544">
                  <c:v>0.3572722708657759</c:v>
                </c:pt>
                <c:pt idx="545">
                  <c:v>0.32095459173308183</c:v>
                </c:pt>
                <c:pt idx="546">
                  <c:v>0.27229508986620904</c:v>
                </c:pt>
                <c:pt idx="547">
                  <c:v>0.31399445791640102</c:v>
                </c:pt>
                <c:pt idx="548">
                  <c:v>0.36942236104979537</c:v>
                </c:pt>
                <c:pt idx="549">
                  <c:v>0.4650238498612056</c:v>
                </c:pt>
                <c:pt idx="550">
                  <c:v>0.56774369328725249</c:v>
                </c:pt>
                <c:pt idx="551">
                  <c:v>0.62233734577864863</c:v>
                </c:pt>
                <c:pt idx="552">
                  <c:v>0.68815291005183676</c:v>
                </c:pt>
                <c:pt idx="553">
                  <c:v>0.72376463641957756</c:v>
                </c:pt>
                <c:pt idx="554">
                  <c:v>0.65350927142958959</c:v>
                </c:pt>
                <c:pt idx="555">
                  <c:v>0.42952462608748021</c:v>
                </c:pt>
                <c:pt idx="556">
                  <c:v>0.3799673523887841</c:v>
                </c:pt>
                <c:pt idx="557">
                  <c:v>0.32712756642935298</c:v>
                </c:pt>
                <c:pt idx="558">
                  <c:v>0.29527782493902627</c:v>
                </c:pt>
                <c:pt idx="559">
                  <c:v>0.30250497865323484</c:v>
                </c:pt>
                <c:pt idx="560">
                  <c:v>0.34725579795249906</c:v>
                </c:pt>
                <c:pt idx="561">
                  <c:v>0.4668290855755533</c:v>
                </c:pt>
                <c:pt idx="562">
                  <c:v>0.50821106489436885</c:v>
                </c:pt>
                <c:pt idx="563">
                  <c:v>0.63199489018353339</c:v>
                </c:pt>
                <c:pt idx="564">
                  <c:v>0.76337997409337544</c:v>
                </c:pt>
                <c:pt idx="565">
                  <c:v>0.84053886901220454</c:v>
                </c:pt>
                <c:pt idx="566">
                  <c:v>0.53273120976329358</c:v>
                </c:pt>
                <c:pt idx="567">
                  <c:v>0.50525927311499697</c:v>
                </c:pt>
                <c:pt idx="568">
                  <c:v>0.36566115352676304</c:v>
                </c:pt>
                <c:pt idx="569">
                  <c:v>0.2881104535722977</c:v>
                </c:pt>
                <c:pt idx="570">
                  <c:v>0.23167304960245202</c:v>
                </c:pt>
                <c:pt idx="571">
                  <c:v>0.26756019972918021</c:v>
                </c:pt>
                <c:pt idx="572">
                  <c:v>0.36918583786851678</c:v>
                </c:pt>
                <c:pt idx="573">
                  <c:v>0.46334484801137876</c:v>
                </c:pt>
                <c:pt idx="574">
                  <c:v>0.62107142902672507</c:v>
                </c:pt>
                <c:pt idx="575">
                  <c:v>0.65509378478696434</c:v>
                </c:pt>
                <c:pt idx="576">
                  <c:v>0.72804729208385399</c:v>
                </c:pt>
                <c:pt idx="577">
                  <c:v>0.69649047966865851</c:v>
                </c:pt>
                <c:pt idx="578">
                  <c:v>0.63544242681079366</c:v>
                </c:pt>
                <c:pt idx="579">
                  <c:v>0.42764412627734044</c:v>
                </c:pt>
                <c:pt idx="580">
                  <c:v>0.38583666460789257</c:v>
                </c:pt>
                <c:pt idx="581">
                  <c:v>0.2824404468002687</c:v>
                </c:pt>
                <c:pt idx="582">
                  <c:v>0.23431440417669597</c:v>
                </c:pt>
                <c:pt idx="583">
                  <c:v>0.31309464571530671</c:v>
                </c:pt>
                <c:pt idx="584">
                  <c:v>0.41122160000582836</c:v>
                </c:pt>
                <c:pt idx="585">
                  <c:v>0.4451768729220611</c:v>
                </c:pt>
                <c:pt idx="586">
                  <c:v>0.57658566523806409</c:v>
                </c:pt>
                <c:pt idx="587">
                  <c:v>0.68410003323449697</c:v>
                </c:pt>
                <c:pt idx="588">
                  <c:v>0.81786289224666076</c:v>
                </c:pt>
                <c:pt idx="589">
                  <c:v>0.80400410056811622</c:v>
                </c:pt>
                <c:pt idx="590">
                  <c:v>0.62528188069852919</c:v>
                </c:pt>
                <c:pt idx="591">
                  <c:v>0.43310529147943583</c:v>
                </c:pt>
                <c:pt idx="592">
                  <c:v>0.41302218687968367</c:v>
                </c:pt>
                <c:pt idx="593">
                  <c:v>0.29888668129973905</c:v>
                </c:pt>
                <c:pt idx="594">
                  <c:v>0.29764221259737333</c:v>
                </c:pt>
                <c:pt idx="595">
                  <c:v>0.30625775593483501</c:v>
                </c:pt>
                <c:pt idx="596">
                  <c:v>0.43008932536215827</c:v>
                </c:pt>
                <c:pt idx="597">
                  <c:v>0.5141580183158968</c:v>
                </c:pt>
                <c:pt idx="598">
                  <c:v>0.51353222864052395</c:v>
                </c:pt>
                <c:pt idx="599">
                  <c:v>0.65097191865717163</c:v>
                </c:pt>
                <c:pt idx="600">
                  <c:v>0.74338874785155917</c:v>
                </c:pt>
                <c:pt idx="601">
                  <c:v>0.83682316679392399</c:v>
                </c:pt>
                <c:pt idx="602">
                  <c:v>0.65572729686770204</c:v>
                </c:pt>
                <c:pt idx="603">
                  <c:v>0.50643959970450492</c:v>
                </c:pt>
                <c:pt idx="604">
                  <c:v>0.33401034369051319</c:v>
                </c:pt>
                <c:pt idx="605">
                  <c:v>0.28197504618885766</c:v>
                </c:pt>
                <c:pt idx="606">
                  <c:v>0.28160502995813835</c:v>
                </c:pt>
                <c:pt idx="607">
                  <c:v>0.29435537578135762</c:v>
                </c:pt>
                <c:pt idx="608">
                  <c:v>0.41159224667125094</c:v>
                </c:pt>
                <c:pt idx="609">
                  <c:v>0.4418027222777412</c:v>
                </c:pt>
                <c:pt idx="610">
                  <c:v>0.70029320317027788</c:v>
                </c:pt>
                <c:pt idx="611">
                  <c:v>0.70179126524624247</c:v>
                </c:pt>
                <c:pt idx="612">
                  <c:v>0.87923273797198187</c:v>
                </c:pt>
                <c:pt idx="613">
                  <c:v>0.82764303790680371</c:v>
                </c:pt>
                <c:pt idx="614">
                  <c:v>0.62451394104896407</c:v>
                </c:pt>
                <c:pt idx="615">
                  <c:v>0.47393953504941394</c:v>
                </c:pt>
                <c:pt idx="616">
                  <c:v>0.36645918432382524</c:v>
                </c:pt>
                <c:pt idx="617">
                  <c:v>0.32245071656197077</c:v>
                </c:pt>
                <c:pt idx="618">
                  <c:v>0.27298235286219863</c:v>
                </c:pt>
                <c:pt idx="619">
                  <c:v>0.3038573486519322</c:v>
                </c:pt>
                <c:pt idx="620">
                  <c:v>0.41611163393183476</c:v>
                </c:pt>
                <c:pt idx="621">
                  <c:v>0.39303431604798617</c:v>
                </c:pt>
                <c:pt idx="622">
                  <c:v>0.52261957040400475</c:v>
                </c:pt>
                <c:pt idx="623">
                  <c:v>0.56880720919064265</c:v>
                </c:pt>
                <c:pt idx="624">
                  <c:v>0.69120134206993877</c:v>
                </c:pt>
                <c:pt idx="625">
                  <c:v>0.66352094408561646</c:v>
                </c:pt>
                <c:pt idx="626">
                  <c:v>0.61387722952979018</c:v>
                </c:pt>
                <c:pt idx="627">
                  <c:v>0.56349037600883178</c:v>
                </c:pt>
                <c:pt idx="628">
                  <c:v>0.4104508138368026</c:v>
                </c:pt>
                <c:pt idx="629">
                  <c:v>0.30521636564579341</c:v>
                </c:pt>
                <c:pt idx="630">
                  <c:v>0.2954317168663283</c:v>
                </c:pt>
                <c:pt idx="631">
                  <c:v>0.27514866267537713</c:v>
                </c:pt>
                <c:pt idx="632">
                  <c:v>0.3720284654081239</c:v>
                </c:pt>
                <c:pt idx="633">
                  <c:v>0.45472842317345036</c:v>
                </c:pt>
                <c:pt idx="634">
                  <c:v>0.63593585832802868</c:v>
                </c:pt>
                <c:pt idx="635">
                  <c:v>0.71834464972343259</c:v>
                </c:pt>
                <c:pt idx="636">
                  <c:v>0.78666288952508034</c:v>
                </c:pt>
                <c:pt idx="637">
                  <c:v>0.7507939338162396</c:v>
                </c:pt>
                <c:pt idx="638">
                  <c:v>0.57093013267338355</c:v>
                </c:pt>
                <c:pt idx="639">
                  <c:v>0.49446529915640591</c:v>
                </c:pt>
                <c:pt idx="640">
                  <c:v>0.39786241439035502</c:v>
                </c:pt>
                <c:pt idx="641">
                  <c:v>0.31068934133241799</c:v>
                </c:pt>
                <c:pt idx="642">
                  <c:v>0.2742120318293822</c:v>
                </c:pt>
                <c:pt idx="643">
                  <c:v>0.26712326736527148</c:v>
                </c:pt>
                <c:pt idx="644">
                  <c:v>0.35826151904010717</c:v>
                </c:pt>
                <c:pt idx="645">
                  <c:v>0.37430859096169861</c:v>
                </c:pt>
                <c:pt idx="646">
                  <c:v>0.65263417772980947</c:v>
                </c:pt>
                <c:pt idx="647">
                  <c:v>0.74356711947113641</c:v>
                </c:pt>
                <c:pt idx="648">
                  <c:v>0.62963072520722163</c:v>
                </c:pt>
                <c:pt idx="649">
                  <c:v>0.80524125496098575</c:v>
                </c:pt>
                <c:pt idx="650">
                  <c:v>0.63678217447958685</c:v>
                </c:pt>
                <c:pt idx="651">
                  <c:v>0.52242174975855749</c:v>
                </c:pt>
                <c:pt idx="652">
                  <c:v>0.34236365244562739</c:v>
                </c:pt>
                <c:pt idx="653">
                  <c:v>0.3232834047072965</c:v>
                </c:pt>
                <c:pt idx="654">
                  <c:v>0.28155504833974732</c:v>
                </c:pt>
                <c:pt idx="655">
                  <c:v>0.30662390106118448</c:v>
                </c:pt>
                <c:pt idx="656">
                  <c:v>0.35140776415399322</c:v>
                </c:pt>
                <c:pt idx="657">
                  <c:v>0.5133307312342531</c:v>
                </c:pt>
                <c:pt idx="658">
                  <c:v>0.58569473609781519</c:v>
                </c:pt>
                <c:pt idx="659">
                  <c:v>0.666154655504966</c:v>
                </c:pt>
                <c:pt idx="660">
                  <c:v>0.72296384265950187</c:v>
                </c:pt>
                <c:pt idx="661">
                  <c:v>0.65399605395398097</c:v>
                </c:pt>
                <c:pt idx="662">
                  <c:v>0.63327216153905952</c:v>
                </c:pt>
                <c:pt idx="663">
                  <c:v>0.60794928484246213</c:v>
                </c:pt>
                <c:pt idx="664">
                  <c:v>0.41469975427460198</c:v>
                </c:pt>
                <c:pt idx="665">
                  <c:v>0.34387069640176915</c:v>
                </c:pt>
                <c:pt idx="666">
                  <c:v>0.29409941469590628</c:v>
                </c:pt>
                <c:pt idx="667">
                  <c:v>0.33680203691401567</c:v>
                </c:pt>
                <c:pt idx="668">
                  <c:v>0.36959979681224508</c:v>
                </c:pt>
                <c:pt idx="669">
                  <c:v>0.46957168801965488</c:v>
                </c:pt>
                <c:pt idx="670">
                  <c:v>0.58150599059782671</c:v>
                </c:pt>
                <c:pt idx="671">
                  <c:v>0.68671997662376627</c:v>
                </c:pt>
                <c:pt idx="672">
                  <c:v>0.84641767187756745</c:v>
                </c:pt>
                <c:pt idx="673">
                  <c:v>0.6867912085793797</c:v>
                </c:pt>
                <c:pt idx="674">
                  <c:v>0.68622126477786582</c:v>
                </c:pt>
                <c:pt idx="675">
                  <c:v>0.43147076081903646</c:v>
                </c:pt>
                <c:pt idx="676">
                  <c:v>0.30552615089059681</c:v>
                </c:pt>
                <c:pt idx="677">
                  <c:v>0.2347339130302753</c:v>
                </c:pt>
                <c:pt idx="678">
                  <c:v>0.2673174093487391</c:v>
                </c:pt>
                <c:pt idx="679">
                  <c:v>0.30914074649696738</c:v>
                </c:pt>
                <c:pt idx="680">
                  <c:v>0.41635979319137667</c:v>
                </c:pt>
                <c:pt idx="681">
                  <c:v>0.50716540027966484</c:v>
                </c:pt>
                <c:pt idx="682">
                  <c:v>0.63639731944106104</c:v>
                </c:pt>
                <c:pt idx="683">
                  <c:v>0.68964676439854955</c:v>
                </c:pt>
                <c:pt idx="684">
                  <c:v>0.76477328380620779</c:v>
                </c:pt>
                <c:pt idx="685">
                  <c:v>0.82914543976882649</c:v>
                </c:pt>
                <c:pt idx="686">
                  <c:v>0.6618001641487351</c:v>
                </c:pt>
                <c:pt idx="687">
                  <c:v>0.55930496994432954</c:v>
                </c:pt>
                <c:pt idx="688">
                  <c:v>0.43941510319874799</c:v>
                </c:pt>
                <c:pt idx="689">
                  <c:v>0.24499664532115456</c:v>
                </c:pt>
                <c:pt idx="690">
                  <c:v>0.27653222042594128</c:v>
                </c:pt>
                <c:pt idx="691">
                  <c:v>0.33844944764792662</c:v>
                </c:pt>
                <c:pt idx="692">
                  <c:v>0.42233157062471466</c:v>
                </c:pt>
                <c:pt idx="693">
                  <c:v>0.49829204961940504</c:v>
                </c:pt>
                <c:pt idx="694">
                  <c:v>0.67869332879628597</c:v>
                </c:pt>
                <c:pt idx="695">
                  <c:v>0.71541783010901761</c:v>
                </c:pt>
                <c:pt idx="696">
                  <c:v>0.79371427338681211</c:v>
                </c:pt>
                <c:pt idx="697">
                  <c:v>0.68840842526237656</c:v>
                </c:pt>
                <c:pt idx="698">
                  <c:v>0.73304675560494659</c:v>
                </c:pt>
                <c:pt idx="699">
                  <c:v>0.46884198313422826</c:v>
                </c:pt>
                <c:pt idx="700">
                  <c:v>0.39851185785079296</c:v>
                </c:pt>
                <c:pt idx="701">
                  <c:v>0.32172992402524997</c:v>
                </c:pt>
                <c:pt idx="702">
                  <c:v>0.25581182876712083</c:v>
                </c:pt>
                <c:pt idx="703">
                  <c:v>0.24970202045661549</c:v>
                </c:pt>
                <c:pt idx="704">
                  <c:v>0.38325188087765327</c:v>
                </c:pt>
                <c:pt idx="705">
                  <c:v>0.5132034767962097</c:v>
                </c:pt>
                <c:pt idx="706">
                  <c:v>0.56987078736768659</c:v>
                </c:pt>
                <c:pt idx="707">
                  <c:v>0.61618597343072112</c:v>
                </c:pt>
                <c:pt idx="708">
                  <c:v>0.7890219374730133</c:v>
                </c:pt>
                <c:pt idx="709">
                  <c:v>0.78692609482431486</c:v>
                </c:pt>
                <c:pt idx="710">
                  <c:v>0.65243121306384144</c:v>
                </c:pt>
                <c:pt idx="711">
                  <c:v>0.50434160700763164</c:v>
                </c:pt>
                <c:pt idx="712">
                  <c:v>0.37586403065671781</c:v>
                </c:pt>
                <c:pt idx="713">
                  <c:v>0.3180279469447882</c:v>
                </c:pt>
                <c:pt idx="714">
                  <c:v>0.30328480503315092</c:v>
                </c:pt>
                <c:pt idx="715">
                  <c:v>0.3429166703118896</c:v>
                </c:pt>
                <c:pt idx="716">
                  <c:v>0.38181126864434761</c:v>
                </c:pt>
                <c:pt idx="717">
                  <c:v>0.44868218486363404</c:v>
                </c:pt>
                <c:pt idx="718">
                  <c:v>0.74881962072331409</c:v>
                </c:pt>
                <c:pt idx="719">
                  <c:v>0.69008220349741523</c:v>
                </c:pt>
                <c:pt idx="720">
                  <c:v>0.78677541761081771</c:v>
                </c:pt>
                <c:pt idx="721">
                  <c:v>0.80533502736101503</c:v>
                </c:pt>
                <c:pt idx="722">
                  <c:v>0.6889622574174562</c:v>
                </c:pt>
                <c:pt idx="723">
                  <c:v>0.56149712241894045</c:v>
                </c:pt>
                <c:pt idx="724">
                  <c:v>0.37667163953532917</c:v>
                </c:pt>
                <c:pt idx="725">
                  <c:v>0.26952003904493144</c:v>
                </c:pt>
                <c:pt idx="726">
                  <c:v>0.26171998392588303</c:v>
                </c:pt>
                <c:pt idx="727">
                  <c:v>0.27826711676805999</c:v>
                </c:pt>
                <c:pt idx="728">
                  <c:v>0.31879970628584442</c:v>
                </c:pt>
                <c:pt idx="729">
                  <c:v>0.44757432535985642</c:v>
                </c:pt>
                <c:pt idx="730">
                  <c:v>0.5670125654418775</c:v>
                </c:pt>
                <c:pt idx="731">
                  <c:v>0.65262149292572835</c:v>
                </c:pt>
                <c:pt idx="732">
                  <c:v>0.79593646179864408</c:v>
                </c:pt>
                <c:pt idx="733">
                  <c:v>0.75333703683170528</c:v>
                </c:pt>
                <c:pt idx="734">
                  <c:v>0.58772351148525481</c:v>
                </c:pt>
                <c:pt idx="735">
                  <c:v>0.48541121366026052</c:v>
                </c:pt>
                <c:pt idx="736">
                  <c:v>0.35970057647148324</c:v>
                </c:pt>
                <c:pt idx="737">
                  <c:v>0.30006148024195151</c:v>
                </c:pt>
                <c:pt idx="738">
                  <c:v>0.27985859179542699</c:v>
                </c:pt>
                <c:pt idx="739">
                  <c:v>0.34098296260802435</c:v>
                </c:pt>
                <c:pt idx="740">
                  <c:v>0.39790176275666422</c:v>
                </c:pt>
                <c:pt idx="741">
                  <c:v>0.49115365180811849</c:v>
                </c:pt>
                <c:pt idx="742">
                  <c:v>0.63718824222981885</c:v>
                </c:pt>
                <c:pt idx="743">
                  <c:v>0.67339141092138521</c:v>
                </c:pt>
                <c:pt idx="744">
                  <c:v>0.78293877500209363</c:v>
                </c:pt>
                <c:pt idx="745">
                  <c:v>0.72829085324873732</c:v>
                </c:pt>
                <c:pt idx="746">
                  <c:v>0.6229776363798244</c:v>
                </c:pt>
                <c:pt idx="747">
                  <c:v>0.52354288341070776</c:v>
                </c:pt>
                <c:pt idx="748">
                  <c:v>0.34010071564105526</c:v>
                </c:pt>
                <c:pt idx="749">
                  <c:v>0.28524172374922141</c:v>
                </c:pt>
                <c:pt idx="750">
                  <c:v>0.27752284938870714</c:v>
                </c:pt>
                <c:pt idx="751">
                  <c:v>0.29057939133012806</c:v>
                </c:pt>
                <c:pt idx="752">
                  <c:v>0.3845744231510913</c:v>
                </c:pt>
                <c:pt idx="753">
                  <c:v>0.49905139053535796</c:v>
                </c:pt>
                <c:pt idx="754">
                  <c:v>0.67000080788932748</c:v>
                </c:pt>
                <c:pt idx="755">
                  <c:v>0.70419544313699611</c:v>
                </c:pt>
                <c:pt idx="756">
                  <c:v>0.75308915238109453</c:v>
                </c:pt>
                <c:pt idx="757">
                  <c:v>0.77878160930845863</c:v>
                </c:pt>
                <c:pt idx="758">
                  <c:v>0.71712601630611306</c:v>
                </c:pt>
                <c:pt idx="759">
                  <c:v>0.54921505516104463</c:v>
                </c:pt>
                <c:pt idx="760">
                  <c:v>0.43837565317180516</c:v>
                </c:pt>
                <c:pt idx="761">
                  <c:v>0.29421202284353998</c:v>
                </c:pt>
                <c:pt idx="762">
                  <c:v>0.30782855466744413</c:v>
                </c:pt>
                <c:pt idx="763">
                  <c:v>0.33439285073504416</c:v>
                </c:pt>
                <c:pt idx="764">
                  <c:v>0.47775586360825167</c:v>
                </c:pt>
                <c:pt idx="765">
                  <c:v>0.46477500270917999</c:v>
                </c:pt>
                <c:pt idx="766">
                  <c:v>0.56229438197358161</c:v>
                </c:pt>
                <c:pt idx="767">
                  <c:v>0.69715609358789399</c:v>
                </c:pt>
                <c:pt idx="768">
                  <c:v>0.80828427783309309</c:v>
                </c:pt>
                <c:pt idx="769">
                  <c:v>0.7554181345005786</c:v>
                </c:pt>
                <c:pt idx="770">
                  <c:v>0.64461761773277049</c:v>
                </c:pt>
                <c:pt idx="771">
                  <c:v>0.50329324282187304</c:v>
                </c:pt>
                <c:pt idx="772">
                  <c:v>0.43252100250670961</c:v>
                </c:pt>
                <c:pt idx="773">
                  <c:v>0.31440245524875798</c:v>
                </c:pt>
                <c:pt idx="774">
                  <c:v>0.28941113923158923</c:v>
                </c:pt>
                <c:pt idx="775">
                  <c:v>0.27475407360447446</c:v>
                </c:pt>
                <c:pt idx="776">
                  <c:v>0.40789139267023544</c:v>
                </c:pt>
                <c:pt idx="777">
                  <c:v>0.56411199706860637</c:v>
                </c:pt>
                <c:pt idx="778">
                  <c:v>0.63560620325928652</c:v>
                </c:pt>
                <c:pt idx="779">
                  <c:v>0.65122576985928027</c:v>
                </c:pt>
                <c:pt idx="780">
                  <c:v>0.71706505169568491</c:v>
                </c:pt>
                <c:pt idx="781">
                  <c:v>0.81634277521122289</c:v>
                </c:pt>
                <c:pt idx="782">
                  <c:v>0.59010376850364266</c:v>
                </c:pt>
                <c:pt idx="783">
                  <c:v>0.43442699877762281</c:v>
                </c:pt>
                <c:pt idx="784">
                  <c:v>0.37218156273455238</c:v>
                </c:pt>
                <c:pt idx="785">
                  <c:v>0.29167885303535501</c:v>
                </c:pt>
                <c:pt idx="786">
                  <c:v>0.25345166288646792</c:v>
                </c:pt>
                <c:pt idx="787">
                  <c:v>0.29226002900458203</c:v>
                </c:pt>
                <c:pt idx="788">
                  <c:v>0.34852201777640773</c:v>
                </c:pt>
                <c:pt idx="789">
                  <c:v>0.63627185954638676</c:v>
                </c:pt>
                <c:pt idx="790">
                  <c:v>0.63481489643266886</c:v>
                </c:pt>
                <c:pt idx="791">
                  <c:v>0.79354728812214348</c:v>
                </c:pt>
                <c:pt idx="792">
                  <c:v>0.79443735966184004</c:v>
                </c:pt>
                <c:pt idx="793">
                  <c:v>0.73645379337178518</c:v>
                </c:pt>
                <c:pt idx="794">
                  <c:v>0.71596715546829492</c:v>
                </c:pt>
                <c:pt idx="795">
                  <c:v>0.54285028802868285</c:v>
                </c:pt>
                <c:pt idx="796">
                  <c:v>0.44045534902709382</c:v>
                </c:pt>
                <c:pt idx="797">
                  <c:v>0.30274054811066564</c:v>
                </c:pt>
                <c:pt idx="798">
                  <c:v>0.28521655529508066</c:v>
                </c:pt>
                <c:pt idx="799">
                  <c:v>0.3052650850129946</c:v>
                </c:pt>
                <c:pt idx="800">
                  <c:v>0.32006965029100376</c:v>
                </c:pt>
                <c:pt idx="801">
                  <c:v>0.41710058743600698</c:v>
                </c:pt>
                <c:pt idx="802">
                  <c:v>0.54073032425987921</c:v>
                </c:pt>
                <c:pt idx="803">
                  <c:v>0.68759235017308773</c:v>
                </c:pt>
                <c:pt idx="804">
                  <c:v>0.78305192985779026</c:v>
                </c:pt>
                <c:pt idx="805">
                  <c:v>0.72772379692949163</c:v>
                </c:pt>
                <c:pt idx="806">
                  <c:v>0.72997760453005511</c:v>
                </c:pt>
                <c:pt idx="807">
                  <c:v>0.51886296955855682</c:v>
                </c:pt>
                <c:pt idx="808">
                  <c:v>0.36383997327133449</c:v>
                </c:pt>
                <c:pt idx="809">
                  <c:v>0.26102987040083808</c:v>
                </c:pt>
                <c:pt idx="810">
                  <c:v>0.30500413589714215</c:v>
                </c:pt>
                <c:pt idx="811">
                  <c:v>0.28310675489764847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473E-9E50-284295E6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54512"/>
        <c:axId val="594853336"/>
      </c:scatterChart>
      <c:valAx>
        <c:axId val="594854512"/>
        <c:scaling>
          <c:orientation val="minMax"/>
          <c:max val="2020"/>
          <c:min val="1950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3336"/>
        <c:crosses val="autoZero"/>
        <c:crossBetween val="midCat"/>
      </c:valAx>
      <c:valAx>
        <c:axId val="59485333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451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0443122801139207E-2"/>
          <c:y val="0.13703680555555556"/>
          <c:w val="7.1879572234321773E-2"/>
          <c:h val="0.11340347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Monthly values</a:t>
            </a:r>
            <a:r>
              <a:rPr lang="en-AU" sz="1200" baseline="0"/>
              <a:t> for mappeti and Wi </a:t>
            </a:r>
            <a:endParaRPr lang="en-AU" sz="1200" baseline="-25000"/>
          </a:p>
        </c:rich>
      </c:tx>
      <c:layout>
        <c:manualLayout>
          <c:xMode val="edge"/>
          <c:yMode val="edge"/>
          <c:x val="0.34226056849276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93499748701628E-2"/>
          <c:y val="0.16041666666666668"/>
          <c:w val="0.9016327413860501"/>
          <c:h val="0.75533209390492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'Climate Data'!$H$5</c:f>
              <c:strCache>
                <c:ptCount val="1"/>
                <c:pt idx="0">
                  <c:v>mappeti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'Climate Data'!$C$6:$C$817</c:f>
              <c:numCache>
                <c:formatCode>0.000</c:formatCode>
                <c:ptCount val="812"/>
                <c:pt idx="0">
                  <c:v>1950</c:v>
                </c:pt>
                <c:pt idx="1">
                  <c:v>1950.0833333333333</c:v>
                </c:pt>
                <c:pt idx="2">
                  <c:v>1950.1666666666667</c:v>
                </c:pt>
                <c:pt idx="3">
                  <c:v>1950.25</c:v>
                </c:pt>
                <c:pt idx="4">
                  <c:v>1950.3333333333333</c:v>
                </c:pt>
                <c:pt idx="5">
                  <c:v>1950.4166666666667</c:v>
                </c:pt>
                <c:pt idx="6">
                  <c:v>1950.5</c:v>
                </c:pt>
                <c:pt idx="7">
                  <c:v>1950.5833333333333</c:v>
                </c:pt>
                <c:pt idx="8">
                  <c:v>1950.6666666666667</c:v>
                </c:pt>
                <c:pt idx="9">
                  <c:v>1950.75</c:v>
                </c:pt>
                <c:pt idx="10">
                  <c:v>1950.8333333333333</c:v>
                </c:pt>
                <c:pt idx="11">
                  <c:v>1950.9166666666667</c:v>
                </c:pt>
                <c:pt idx="12">
                  <c:v>1951</c:v>
                </c:pt>
                <c:pt idx="13">
                  <c:v>1951.0833333333333</c:v>
                </c:pt>
                <c:pt idx="14">
                  <c:v>1951.1666666666667</c:v>
                </c:pt>
                <c:pt idx="15">
                  <c:v>1951.25</c:v>
                </c:pt>
                <c:pt idx="16">
                  <c:v>1951.3333333333333</c:v>
                </c:pt>
                <c:pt idx="17">
                  <c:v>1951.4166666666667</c:v>
                </c:pt>
                <c:pt idx="18">
                  <c:v>1951.5</c:v>
                </c:pt>
                <c:pt idx="19">
                  <c:v>1951.5833333333333</c:v>
                </c:pt>
                <c:pt idx="20">
                  <c:v>1951.6666666666667</c:v>
                </c:pt>
                <c:pt idx="21">
                  <c:v>1951.75</c:v>
                </c:pt>
                <c:pt idx="22">
                  <c:v>1951.8333333333333</c:v>
                </c:pt>
                <c:pt idx="23">
                  <c:v>1951.9166666666667</c:v>
                </c:pt>
                <c:pt idx="24">
                  <c:v>1952</c:v>
                </c:pt>
                <c:pt idx="25">
                  <c:v>1952.0833333333333</c:v>
                </c:pt>
                <c:pt idx="26">
                  <c:v>1952.1666666666667</c:v>
                </c:pt>
                <c:pt idx="27">
                  <c:v>1952.25</c:v>
                </c:pt>
                <c:pt idx="28">
                  <c:v>1952.3333333333333</c:v>
                </c:pt>
                <c:pt idx="29">
                  <c:v>1952.4166666666667</c:v>
                </c:pt>
                <c:pt idx="30">
                  <c:v>1952.5</c:v>
                </c:pt>
                <c:pt idx="31">
                  <c:v>1952.5833333333333</c:v>
                </c:pt>
                <c:pt idx="32">
                  <c:v>1952.6666666666667</c:v>
                </c:pt>
                <c:pt idx="33">
                  <c:v>1952.75</c:v>
                </c:pt>
                <c:pt idx="34">
                  <c:v>1952.8333333333333</c:v>
                </c:pt>
                <c:pt idx="35">
                  <c:v>1952.9166666666667</c:v>
                </c:pt>
                <c:pt idx="36">
                  <c:v>1953</c:v>
                </c:pt>
                <c:pt idx="37">
                  <c:v>1953.0833333333333</c:v>
                </c:pt>
                <c:pt idx="38">
                  <c:v>1953.1666666666667</c:v>
                </c:pt>
                <c:pt idx="39">
                  <c:v>1953.25</c:v>
                </c:pt>
                <c:pt idx="40">
                  <c:v>1953.3333333333333</c:v>
                </c:pt>
                <c:pt idx="41">
                  <c:v>1953.4166666666667</c:v>
                </c:pt>
                <c:pt idx="42">
                  <c:v>1953.5</c:v>
                </c:pt>
                <c:pt idx="43">
                  <c:v>1953.5833333333333</c:v>
                </c:pt>
                <c:pt idx="44">
                  <c:v>1953.6666666666667</c:v>
                </c:pt>
                <c:pt idx="45">
                  <c:v>1953.75</c:v>
                </c:pt>
                <c:pt idx="46">
                  <c:v>1953.8333333333333</c:v>
                </c:pt>
                <c:pt idx="47">
                  <c:v>1953.9166666666667</c:v>
                </c:pt>
                <c:pt idx="48">
                  <c:v>1954</c:v>
                </c:pt>
                <c:pt idx="49">
                  <c:v>1954.0833333333333</c:v>
                </c:pt>
                <c:pt idx="50">
                  <c:v>1954.1666666666667</c:v>
                </c:pt>
                <c:pt idx="51">
                  <c:v>1954.25</c:v>
                </c:pt>
                <c:pt idx="52">
                  <c:v>1954.3333333333333</c:v>
                </c:pt>
                <c:pt idx="53">
                  <c:v>1954.4166666666667</c:v>
                </c:pt>
                <c:pt idx="54">
                  <c:v>1954.5</c:v>
                </c:pt>
                <c:pt idx="55">
                  <c:v>1954.5833333333333</c:v>
                </c:pt>
                <c:pt idx="56">
                  <c:v>1954.6666666666667</c:v>
                </c:pt>
                <c:pt idx="57">
                  <c:v>1954.75</c:v>
                </c:pt>
                <c:pt idx="58">
                  <c:v>1954.8333333333333</c:v>
                </c:pt>
                <c:pt idx="59">
                  <c:v>1954.9166666666667</c:v>
                </c:pt>
                <c:pt idx="60">
                  <c:v>1955</c:v>
                </c:pt>
                <c:pt idx="61">
                  <c:v>1955.0833333333333</c:v>
                </c:pt>
                <c:pt idx="62">
                  <c:v>1955.1666666666667</c:v>
                </c:pt>
                <c:pt idx="63">
                  <c:v>1955.25</c:v>
                </c:pt>
                <c:pt idx="64">
                  <c:v>1955.3333333333333</c:v>
                </c:pt>
                <c:pt idx="65">
                  <c:v>1955.4166666666667</c:v>
                </c:pt>
                <c:pt idx="66">
                  <c:v>1955.5</c:v>
                </c:pt>
                <c:pt idx="67">
                  <c:v>1955.5833333333333</c:v>
                </c:pt>
                <c:pt idx="68">
                  <c:v>1955.6666666666667</c:v>
                </c:pt>
                <c:pt idx="69">
                  <c:v>1955.75</c:v>
                </c:pt>
                <c:pt idx="70">
                  <c:v>1955.8333333333333</c:v>
                </c:pt>
                <c:pt idx="71">
                  <c:v>1955.9166666666667</c:v>
                </c:pt>
                <c:pt idx="72">
                  <c:v>1956</c:v>
                </c:pt>
                <c:pt idx="73">
                  <c:v>1956.0833333333333</c:v>
                </c:pt>
                <c:pt idx="74">
                  <c:v>1956.1666666666667</c:v>
                </c:pt>
                <c:pt idx="75">
                  <c:v>1956.25</c:v>
                </c:pt>
                <c:pt idx="76">
                  <c:v>1956.3333333333333</c:v>
                </c:pt>
                <c:pt idx="77">
                  <c:v>1956.4166666666667</c:v>
                </c:pt>
                <c:pt idx="78">
                  <c:v>1956.5</c:v>
                </c:pt>
                <c:pt idx="79">
                  <c:v>1956.5833333333333</c:v>
                </c:pt>
                <c:pt idx="80">
                  <c:v>1956.6666666666667</c:v>
                </c:pt>
                <c:pt idx="81">
                  <c:v>1956.75</c:v>
                </c:pt>
                <c:pt idx="82">
                  <c:v>1956.8333333333333</c:v>
                </c:pt>
                <c:pt idx="83">
                  <c:v>1956.9166666666667</c:v>
                </c:pt>
                <c:pt idx="84">
                  <c:v>1957</c:v>
                </c:pt>
                <c:pt idx="85">
                  <c:v>1957.0833333333333</c:v>
                </c:pt>
                <c:pt idx="86">
                  <c:v>1957.1666666666667</c:v>
                </c:pt>
                <c:pt idx="87">
                  <c:v>1957.25</c:v>
                </c:pt>
                <c:pt idx="88">
                  <c:v>1957.3333333333333</c:v>
                </c:pt>
                <c:pt idx="89">
                  <c:v>1957.4166666666667</c:v>
                </c:pt>
                <c:pt idx="90">
                  <c:v>1957.5</c:v>
                </c:pt>
                <c:pt idx="91">
                  <c:v>1957.5833333333333</c:v>
                </c:pt>
                <c:pt idx="92">
                  <c:v>1957.6666666666667</c:v>
                </c:pt>
                <c:pt idx="93">
                  <c:v>1957.75</c:v>
                </c:pt>
                <c:pt idx="94">
                  <c:v>1957.8333333333333</c:v>
                </c:pt>
                <c:pt idx="95">
                  <c:v>1957.9166666666667</c:v>
                </c:pt>
                <c:pt idx="96">
                  <c:v>1958</c:v>
                </c:pt>
                <c:pt idx="97">
                  <c:v>1958.0833333333333</c:v>
                </c:pt>
                <c:pt idx="98">
                  <c:v>1958.1666666666667</c:v>
                </c:pt>
                <c:pt idx="99">
                  <c:v>1958.25</c:v>
                </c:pt>
                <c:pt idx="100">
                  <c:v>1958.3333333333333</c:v>
                </c:pt>
                <c:pt idx="101">
                  <c:v>1958.4166666666667</c:v>
                </c:pt>
                <c:pt idx="102">
                  <c:v>1958.5</c:v>
                </c:pt>
                <c:pt idx="103">
                  <c:v>1958.5833333333333</c:v>
                </c:pt>
                <c:pt idx="104">
                  <c:v>1958.6666666666667</c:v>
                </c:pt>
                <c:pt idx="105">
                  <c:v>1958.75</c:v>
                </c:pt>
                <c:pt idx="106">
                  <c:v>1958.8333333333333</c:v>
                </c:pt>
                <c:pt idx="107">
                  <c:v>1958.9166666666667</c:v>
                </c:pt>
                <c:pt idx="108">
                  <c:v>1959</c:v>
                </c:pt>
                <c:pt idx="109">
                  <c:v>1959.0833333333333</c:v>
                </c:pt>
                <c:pt idx="110">
                  <c:v>1959.1666666666667</c:v>
                </c:pt>
                <c:pt idx="111">
                  <c:v>1959.25</c:v>
                </c:pt>
                <c:pt idx="112">
                  <c:v>1959.3333333333333</c:v>
                </c:pt>
                <c:pt idx="113">
                  <c:v>1959.4166666666667</c:v>
                </c:pt>
                <c:pt idx="114">
                  <c:v>1959.5</c:v>
                </c:pt>
                <c:pt idx="115">
                  <c:v>1959.5833333333333</c:v>
                </c:pt>
                <c:pt idx="116">
                  <c:v>1959.6666666666667</c:v>
                </c:pt>
                <c:pt idx="117">
                  <c:v>1959.75</c:v>
                </c:pt>
                <c:pt idx="118">
                  <c:v>1959.8333333333333</c:v>
                </c:pt>
                <c:pt idx="119">
                  <c:v>1959.9166666666667</c:v>
                </c:pt>
                <c:pt idx="120">
                  <c:v>1960</c:v>
                </c:pt>
                <c:pt idx="121">
                  <c:v>1960.0833333333333</c:v>
                </c:pt>
                <c:pt idx="122">
                  <c:v>1960.1666666666667</c:v>
                </c:pt>
                <c:pt idx="123">
                  <c:v>1960.25</c:v>
                </c:pt>
                <c:pt idx="124">
                  <c:v>1960.3333333333333</c:v>
                </c:pt>
                <c:pt idx="125">
                  <c:v>1960.4166666666667</c:v>
                </c:pt>
                <c:pt idx="126">
                  <c:v>1960.5</c:v>
                </c:pt>
                <c:pt idx="127">
                  <c:v>1960.5833333333333</c:v>
                </c:pt>
                <c:pt idx="128">
                  <c:v>1960.6666666666667</c:v>
                </c:pt>
                <c:pt idx="129">
                  <c:v>1960.75</c:v>
                </c:pt>
                <c:pt idx="130">
                  <c:v>1960.8333333333333</c:v>
                </c:pt>
                <c:pt idx="131">
                  <c:v>1960.9166666666667</c:v>
                </c:pt>
                <c:pt idx="132">
                  <c:v>1961</c:v>
                </c:pt>
                <c:pt idx="133">
                  <c:v>1961.0833333333333</c:v>
                </c:pt>
                <c:pt idx="134">
                  <c:v>1961.1666666666667</c:v>
                </c:pt>
                <c:pt idx="135">
                  <c:v>1961.25</c:v>
                </c:pt>
                <c:pt idx="136">
                  <c:v>1961.3333333333333</c:v>
                </c:pt>
                <c:pt idx="137">
                  <c:v>1961.4166666666667</c:v>
                </c:pt>
                <c:pt idx="138">
                  <c:v>1961.5</c:v>
                </c:pt>
                <c:pt idx="139">
                  <c:v>1961.5833333333333</c:v>
                </c:pt>
                <c:pt idx="140">
                  <c:v>1961.6666666666667</c:v>
                </c:pt>
                <c:pt idx="141">
                  <c:v>1961.75</c:v>
                </c:pt>
                <c:pt idx="142">
                  <c:v>1961.8333333333333</c:v>
                </c:pt>
                <c:pt idx="143">
                  <c:v>1961.9166666666667</c:v>
                </c:pt>
                <c:pt idx="144">
                  <c:v>1962</c:v>
                </c:pt>
                <c:pt idx="145">
                  <c:v>1962.0833333333333</c:v>
                </c:pt>
                <c:pt idx="146">
                  <c:v>1962.1666666666667</c:v>
                </c:pt>
                <c:pt idx="147">
                  <c:v>1962.25</c:v>
                </c:pt>
                <c:pt idx="148">
                  <c:v>1962.3333333333333</c:v>
                </c:pt>
                <c:pt idx="149">
                  <c:v>1962.4166666666667</c:v>
                </c:pt>
                <c:pt idx="150">
                  <c:v>1962.5</c:v>
                </c:pt>
                <c:pt idx="151">
                  <c:v>1962.5833333333333</c:v>
                </c:pt>
                <c:pt idx="152">
                  <c:v>1962.6666666666667</c:v>
                </c:pt>
                <c:pt idx="153">
                  <c:v>1962.75</c:v>
                </c:pt>
                <c:pt idx="154">
                  <c:v>1962.8333333333333</c:v>
                </c:pt>
                <c:pt idx="155">
                  <c:v>1962.9166666666667</c:v>
                </c:pt>
                <c:pt idx="156">
                  <c:v>1963</c:v>
                </c:pt>
                <c:pt idx="157">
                  <c:v>1963.0833333333333</c:v>
                </c:pt>
                <c:pt idx="158">
                  <c:v>1963.1666666666667</c:v>
                </c:pt>
                <c:pt idx="159">
                  <c:v>1963.25</c:v>
                </c:pt>
                <c:pt idx="160">
                  <c:v>1963.3333333333333</c:v>
                </c:pt>
                <c:pt idx="161">
                  <c:v>1963.4166666666667</c:v>
                </c:pt>
                <c:pt idx="162">
                  <c:v>1963.5</c:v>
                </c:pt>
                <c:pt idx="163">
                  <c:v>1963.5833333333333</c:v>
                </c:pt>
                <c:pt idx="164">
                  <c:v>1963.6666666666667</c:v>
                </c:pt>
                <c:pt idx="165">
                  <c:v>1963.75</c:v>
                </c:pt>
                <c:pt idx="166">
                  <c:v>1963.8333333333333</c:v>
                </c:pt>
                <c:pt idx="167">
                  <c:v>1963.9166666666667</c:v>
                </c:pt>
                <c:pt idx="168">
                  <c:v>1964</c:v>
                </c:pt>
                <c:pt idx="169">
                  <c:v>1964.0833333333333</c:v>
                </c:pt>
                <c:pt idx="170">
                  <c:v>1964.1666666666667</c:v>
                </c:pt>
                <c:pt idx="171">
                  <c:v>1964.25</c:v>
                </c:pt>
                <c:pt idx="172">
                  <c:v>1964.3333333333333</c:v>
                </c:pt>
                <c:pt idx="173">
                  <c:v>1964.4166666666667</c:v>
                </c:pt>
                <c:pt idx="174">
                  <c:v>1964.5</c:v>
                </c:pt>
                <c:pt idx="175">
                  <c:v>1964.5833333333333</c:v>
                </c:pt>
                <c:pt idx="176">
                  <c:v>1964.6666666666667</c:v>
                </c:pt>
                <c:pt idx="177">
                  <c:v>1964.75</c:v>
                </c:pt>
                <c:pt idx="178">
                  <c:v>1964.8333333333333</c:v>
                </c:pt>
                <c:pt idx="179">
                  <c:v>1964.9166666666667</c:v>
                </c:pt>
                <c:pt idx="180">
                  <c:v>1965</c:v>
                </c:pt>
                <c:pt idx="181">
                  <c:v>1965.0833333333333</c:v>
                </c:pt>
                <c:pt idx="182">
                  <c:v>1965.1666666666667</c:v>
                </c:pt>
                <c:pt idx="183">
                  <c:v>1965.25</c:v>
                </c:pt>
                <c:pt idx="184">
                  <c:v>1965.3333333333333</c:v>
                </c:pt>
                <c:pt idx="185">
                  <c:v>1965.4166666666667</c:v>
                </c:pt>
                <c:pt idx="186">
                  <c:v>1965.5</c:v>
                </c:pt>
                <c:pt idx="187">
                  <c:v>1965.5833333333333</c:v>
                </c:pt>
                <c:pt idx="188">
                  <c:v>1965.6666666666667</c:v>
                </c:pt>
                <c:pt idx="189">
                  <c:v>1965.75</c:v>
                </c:pt>
                <c:pt idx="190">
                  <c:v>1965.8333333333333</c:v>
                </c:pt>
                <c:pt idx="191">
                  <c:v>1965.9166666666667</c:v>
                </c:pt>
                <c:pt idx="192">
                  <c:v>1966</c:v>
                </c:pt>
                <c:pt idx="193">
                  <c:v>1966.0833333333333</c:v>
                </c:pt>
                <c:pt idx="194">
                  <c:v>1966.1666666666667</c:v>
                </c:pt>
                <c:pt idx="195">
                  <c:v>1966.25</c:v>
                </c:pt>
                <c:pt idx="196">
                  <c:v>1966.3333333333333</c:v>
                </c:pt>
                <c:pt idx="197">
                  <c:v>1966.4166666666667</c:v>
                </c:pt>
                <c:pt idx="198">
                  <c:v>1966.5</c:v>
                </c:pt>
                <c:pt idx="199">
                  <c:v>1966.5833333333333</c:v>
                </c:pt>
                <c:pt idx="200">
                  <c:v>1966.6666666666667</c:v>
                </c:pt>
                <c:pt idx="201">
                  <c:v>1966.75</c:v>
                </c:pt>
                <c:pt idx="202">
                  <c:v>1966.8333333333333</c:v>
                </c:pt>
                <c:pt idx="203">
                  <c:v>1966.9166666666667</c:v>
                </c:pt>
                <c:pt idx="204">
                  <c:v>1967</c:v>
                </c:pt>
                <c:pt idx="205">
                  <c:v>1967.0833333333333</c:v>
                </c:pt>
                <c:pt idx="206">
                  <c:v>1967.1666666666667</c:v>
                </c:pt>
                <c:pt idx="207">
                  <c:v>1967.25</c:v>
                </c:pt>
                <c:pt idx="208">
                  <c:v>1967.3333333333333</c:v>
                </c:pt>
                <c:pt idx="209">
                  <c:v>1967.4166666666667</c:v>
                </c:pt>
                <c:pt idx="210">
                  <c:v>1967.5</c:v>
                </c:pt>
                <c:pt idx="211">
                  <c:v>1967.5833333333333</c:v>
                </c:pt>
                <c:pt idx="212">
                  <c:v>1967.6666666666667</c:v>
                </c:pt>
                <c:pt idx="213">
                  <c:v>1967.75</c:v>
                </c:pt>
                <c:pt idx="214">
                  <c:v>1967.8333333333333</c:v>
                </c:pt>
                <c:pt idx="215">
                  <c:v>1967.9166666666667</c:v>
                </c:pt>
                <c:pt idx="216">
                  <c:v>1968</c:v>
                </c:pt>
                <c:pt idx="217">
                  <c:v>1968.0833333333333</c:v>
                </c:pt>
                <c:pt idx="218">
                  <c:v>1968.1666666666667</c:v>
                </c:pt>
                <c:pt idx="219">
                  <c:v>1968.25</c:v>
                </c:pt>
                <c:pt idx="220">
                  <c:v>1968.3333333333333</c:v>
                </c:pt>
                <c:pt idx="221">
                  <c:v>1968.4166666666667</c:v>
                </c:pt>
                <c:pt idx="222">
                  <c:v>1968.5</c:v>
                </c:pt>
                <c:pt idx="223">
                  <c:v>1968.5833333333333</c:v>
                </c:pt>
                <c:pt idx="224">
                  <c:v>1968.6666666666667</c:v>
                </c:pt>
                <c:pt idx="225">
                  <c:v>1968.75</c:v>
                </c:pt>
                <c:pt idx="226">
                  <c:v>1968.8333333333333</c:v>
                </c:pt>
                <c:pt idx="227">
                  <c:v>1968.9166666666667</c:v>
                </c:pt>
                <c:pt idx="228">
                  <c:v>1969</c:v>
                </c:pt>
                <c:pt idx="229">
                  <c:v>1969.0833333333333</c:v>
                </c:pt>
                <c:pt idx="230">
                  <c:v>1969.1666666666667</c:v>
                </c:pt>
                <c:pt idx="231">
                  <c:v>1969.25</c:v>
                </c:pt>
                <c:pt idx="232">
                  <c:v>1969.3333333333333</c:v>
                </c:pt>
                <c:pt idx="233">
                  <c:v>1969.4166666666667</c:v>
                </c:pt>
                <c:pt idx="234">
                  <c:v>1969.5</c:v>
                </c:pt>
                <c:pt idx="235">
                  <c:v>1969.5833333333333</c:v>
                </c:pt>
                <c:pt idx="236">
                  <c:v>1969.6666666666667</c:v>
                </c:pt>
                <c:pt idx="237">
                  <c:v>1969.75</c:v>
                </c:pt>
                <c:pt idx="238">
                  <c:v>1969.8333333333333</c:v>
                </c:pt>
                <c:pt idx="239">
                  <c:v>1969.9166666666667</c:v>
                </c:pt>
                <c:pt idx="240">
                  <c:v>1970</c:v>
                </c:pt>
                <c:pt idx="241">
                  <c:v>1970.0833333333333</c:v>
                </c:pt>
                <c:pt idx="242">
                  <c:v>1970.1666666666667</c:v>
                </c:pt>
                <c:pt idx="243">
                  <c:v>1970.25</c:v>
                </c:pt>
                <c:pt idx="244">
                  <c:v>1970.3333333333333</c:v>
                </c:pt>
                <c:pt idx="245">
                  <c:v>1970.4166666666667</c:v>
                </c:pt>
                <c:pt idx="246">
                  <c:v>1970.5</c:v>
                </c:pt>
                <c:pt idx="247">
                  <c:v>1970.5833333333333</c:v>
                </c:pt>
                <c:pt idx="248">
                  <c:v>1970.6666666666667</c:v>
                </c:pt>
                <c:pt idx="249">
                  <c:v>1970.75</c:v>
                </c:pt>
                <c:pt idx="250">
                  <c:v>1970.8333333333333</c:v>
                </c:pt>
                <c:pt idx="251">
                  <c:v>1970.9166666666667</c:v>
                </c:pt>
                <c:pt idx="252">
                  <c:v>1971</c:v>
                </c:pt>
                <c:pt idx="253">
                  <c:v>1971.0833333333333</c:v>
                </c:pt>
                <c:pt idx="254">
                  <c:v>1971.1666666666667</c:v>
                </c:pt>
                <c:pt idx="255">
                  <c:v>1971.25</c:v>
                </c:pt>
                <c:pt idx="256">
                  <c:v>1971.3333333333333</c:v>
                </c:pt>
                <c:pt idx="257">
                  <c:v>1971.4166666666667</c:v>
                </c:pt>
                <c:pt idx="258">
                  <c:v>1971.5</c:v>
                </c:pt>
                <c:pt idx="259">
                  <c:v>1971.5833333333333</c:v>
                </c:pt>
                <c:pt idx="260">
                  <c:v>1971.6666666666667</c:v>
                </c:pt>
                <c:pt idx="261">
                  <c:v>1971.75</c:v>
                </c:pt>
                <c:pt idx="262">
                  <c:v>1971.8333333333333</c:v>
                </c:pt>
                <c:pt idx="263">
                  <c:v>1971.9166666666667</c:v>
                </c:pt>
                <c:pt idx="264">
                  <c:v>1972</c:v>
                </c:pt>
                <c:pt idx="265">
                  <c:v>1972.0833333333333</c:v>
                </c:pt>
                <c:pt idx="266">
                  <c:v>1972.1666666666667</c:v>
                </c:pt>
                <c:pt idx="267">
                  <c:v>1972.25</c:v>
                </c:pt>
                <c:pt idx="268">
                  <c:v>1972.3333333333333</c:v>
                </c:pt>
                <c:pt idx="269">
                  <c:v>1972.4166666666667</c:v>
                </c:pt>
                <c:pt idx="270">
                  <c:v>1972.5</c:v>
                </c:pt>
                <c:pt idx="271">
                  <c:v>1972.5833333333333</c:v>
                </c:pt>
                <c:pt idx="272">
                  <c:v>1972.6666666666667</c:v>
                </c:pt>
                <c:pt idx="273">
                  <c:v>1972.75</c:v>
                </c:pt>
                <c:pt idx="274">
                  <c:v>1972.8333333333333</c:v>
                </c:pt>
                <c:pt idx="275">
                  <c:v>1972.9166666666667</c:v>
                </c:pt>
                <c:pt idx="276">
                  <c:v>1973</c:v>
                </c:pt>
                <c:pt idx="277">
                  <c:v>1973.0833333333333</c:v>
                </c:pt>
                <c:pt idx="278">
                  <c:v>1973.1666666666667</c:v>
                </c:pt>
                <c:pt idx="279">
                  <c:v>1973.25</c:v>
                </c:pt>
                <c:pt idx="280">
                  <c:v>1973.3333333333333</c:v>
                </c:pt>
                <c:pt idx="281">
                  <c:v>1973.4166666666667</c:v>
                </c:pt>
                <c:pt idx="282">
                  <c:v>1973.5</c:v>
                </c:pt>
                <c:pt idx="283">
                  <c:v>1973.5833333333333</c:v>
                </c:pt>
                <c:pt idx="284">
                  <c:v>1973.6666666666667</c:v>
                </c:pt>
                <c:pt idx="285">
                  <c:v>1973.75</c:v>
                </c:pt>
                <c:pt idx="286">
                  <c:v>1973.8333333333333</c:v>
                </c:pt>
                <c:pt idx="287">
                  <c:v>1973.9166666666667</c:v>
                </c:pt>
                <c:pt idx="288">
                  <c:v>1974</c:v>
                </c:pt>
                <c:pt idx="289">
                  <c:v>1974.0833333333333</c:v>
                </c:pt>
                <c:pt idx="290">
                  <c:v>1974.1666666666667</c:v>
                </c:pt>
                <c:pt idx="291">
                  <c:v>1974.25</c:v>
                </c:pt>
                <c:pt idx="292">
                  <c:v>1974.3333333333333</c:v>
                </c:pt>
                <c:pt idx="293">
                  <c:v>1974.4166666666667</c:v>
                </c:pt>
                <c:pt idx="294">
                  <c:v>1974.5</c:v>
                </c:pt>
                <c:pt idx="295">
                  <c:v>1974.5833333333333</c:v>
                </c:pt>
                <c:pt idx="296">
                  <c:v>1974.6666666666667</c:v>
                </c:pt>
                <c:pt idx="297">
                  <c:v>1974.75</c:v>
                </c:pt>
                <c:pt idx="298">
                  <c:v>1974.8333333333333</c:v>
                </c:pt>
                <c:pt idx="299">
                  <c:v>1974.9166666666667</c:v>
                </c:pt>
                <c:pt idx="300">
                  <c:v>1975</c:v>
                </c:pt>
                <c:pt idx="301">
                  <c:v>1975.0833333333333</c:v>
                </c:pt>
                <c:pt idx="302">
                  <c:v>1975.1666666666667</c:v>
                </c:pt>
                <c:pt idx="303">
                  <c:v>1975.25</c:v>
                </c:pt>
                <c:pt idx="304">
                  <c:v>1975.3333333333333</c:v>
                </c:pt>
                <c:pt idx="305">
                  <c:v>1975.4166666666667</c:v>
                </c:pt>
                <c:pt idx="306">
                  <c:v>1975.5</c:v>
                </c:pt>
                <c:pt idx="307">
                  <c:v>1975.5833333333333</c:v>
                </c:pt>
                <c:pt idx="308">
                  <c:v>1975.6666666666667</c:v>
                </c:pt>
                <c:pt idx="309">
                  <c:v>1975.75</c:v>
                </c:pt>
                <c:pt idx="310">
                  <c:v>1975.8333333333333</c:v>
                </c:pt>
                <c:pt idx="311">
                  <c:v>1975.9166666666667</c:v>
                </c:pt>
                <c:pt idx="312">
                  <c:v>1976</c:v>
                </c:pt>
                <c:pt idx="313">
                  <c:v>1976.0833333333333</c:v>
                </c:pt>
                <c:pt idx="314">
                  <c:v>1976.1666666666667</c:v>
                </c:pt>
                <c:pt idx="315">
                  <c:v>1976.25</c:v>
                </c:pt>
                <c:pt idx="316">
                  <c:v>1976.3333333333333</c:v>
                </c:pt>
                <c:pt idx="317">
                  <c:v>1976.4166666666667</c:v>
                </c:pt>
                <c:pt idx="318">
                  <c:v>1976.5</c:v>
                </c:pt>
                <c:pt idx="319">
                  <c:v>1976.5833333333333</c:v>
                </c:pt>
                <c:pt idx="320">
                  <c:v>1976.6666666666667</c:v>
                </c:pt>
                <c:pt idx="321">
                  <c:v>1976.75</c:v>
                </c:pt>
                <c:pt idx="322">
                  <c:v>1976.8333333333333</c:v>
                </c:pt>
                <c:pt idx="323">
                  <c:v>1976.9166666666667</c:v>
                </c:pt>
                <c:pt idx="324">
                  <c:v>1977</c:v>
                </c:pt>
                <c:pt idx="325">
                  <c:v>1977.0833333333333</c:v>
                </c:pt>
                <c:pt idx="326">
                  <c:v>1977.1666666666667</c:v>
                </c:pt>
                <c:pt idx="327">
                  <c:v>1977.25</c:v>
                </c:pt>
                <c:pt idx="328">
                  <c:v>1977.3333333333333</c:v>
                </c:pt>
                <c:pt idx="329">
                  <c:v>1977.4166666666667</c:v>
                </c:pt>
                <c:pt idx="330">
                  <c:v>1977.5</c:v>
                </c:pt>
                <c:pt idx="331">
                  <c:v>1977.5833333333333</c:v>
                </c:pt>
                <c:pt idx="332">
                  <c:v>1977.6666666666667</c:v>
                </c:pt>
                <c:pt idx="333">
                  <c:v>1977.75</c:v>
                </c:pt>
                <c:pt idx="334">
                  <c:v>1977.8333333333333</c:v>
                </c:pt>
                <c:pt idx="335">
                  <c:v>1977.9166666666667</c:v>
                </c:pt>
                <c:pt idx="336">
                  <c:v>1978</c:v>
                </c:pt>
                <c:pt idx="337">
                  <c:v>1978.0833333333333</c:v>
                </c:pt>
                <c:pt idx="338">
                  <c:v>1978.1666666666667</c:v>
                </c:pt>
                <c:pt idx="339">
                  <c:v>1978.25</c:v>
                </c:pt>
                <c:pt idx="340">
                  <c:v>1978.3333333333333</c:v>
                </c:pt>
                <c:pt idx="341">
                  <c:v>1978.4166666666667</c:v>
                </c:pt>
                <c:pt idx="342">
                  <c:v>1978.5</c:v>
                </c:pt>
                <c:pt idx="343">
                  <c:v>1978.5833333333333</c:v>
                </c:pt>
                <c:pt idx="344">
                  <c:v>1978.6666666666667</c:v>
                </c:pt>
                <c:pt idx="345">
                  <c:v>1978.75</c:v>
                </c:pt>
                <c:pt idx="346">
                  <c:v>1978.8333333333333</c:v>
                </c:pt>
                <c:pt idx="347">
                  <c:v>1978.9166666666667</c:v>
                </c:pt>
                <c:pt idx="348">
                  <c:v>1979</c:v>
                </c:pt>
                <c:pt idx="349">
                  <c:v>1979.0833333333333</c:v>
                </c:pt>
                <c:pt idx="350">
                  <c:v>1979.1666666666667</c:v>
                </c:pt>
                <c:pt idx="351">
                  <c:v>1979.25</c:v>
                </c:pt>
                <c:pt idx="352">
                  <c:v>1979.3333333333333</c:v>
                </c:pt>
                <c:pt idx="353">
                  <c:v>1979.4166666666667</c:v>
                </c:pt>
                <c:pt idx="354">
                  <c:v>1979.5</c:v>
                </c:pt>
                <c:pt idx="355">
                  <c:v>1979.5833333333333</c:v>
                </c:pt>
                <c:pt idx="356">
                  <c:v>1979.6666666666667</c:v>
                </c:pt>
                <c:pt idx="357">
                  <c:v>1979.75</c:v>
                </c:pt>
                <c:pt idx="358">
                  <c:v>1979.8333333333333</c:v>
                </c:pt>
                <c:pt idx="359">
                  <c:v>1979.9166666666667</c:v>
                </c:pt>
                <c:pt idx="360">
                  <c:v>1980</c:v>
                </c:pt>
                <c:pt idx="361">
                  <c:v>1980.0833333333333</c:v>
                </c:pt>
                <c:pt idx="362">
                  <c:v>1980.1666666666667</c:v>
                </c:pt>
                <c:pt idx="363">
                  <c:v>1980.25</c:v>
                </c:pt>
                <c:pt idx="364">
                  <c:v>1980.3333333333333</c:v>
                </c:pt>
                <c:pt idx="365">
                  <c:v>1980.4166666666667</c:v>
                </c:pt>
                <c:pt idx="366">
                  <c:v>1980.5</c:v>
                </c:pt>
                <c:pt idx="367">
                  <c:v>1980.5833333333333</c:v>
                </c:pt>
                <c:pt idx="368">
                  <c:v>1980.6666666666667</c:v>
                </c:pt>
                <c:pt idx="369">
                  <c:v>1980.75</c:v>
                </c:pt>
                <c:pt idx="370">
                  <c:v>1980.8333333333333</c:v>
                </c:pt>
                <c:pt idx="371">
                  <c:v>1980.9166666666667</c:v>
                </c:pt>
                <c:pt idx="372">
                  <c:v>1981</c:v>
                </c:pt>
                <c:pt idx="373">
                  <c:v>1981.0833333333333</c:v>
                </c:pt>
                <c:pt idx="374">
                  <c:v>1981.1666666666667</c:v>
                </c:pt>
                <c:pt idx="375">
                  <c:v>1981.25</c:v>
                </c:pt>
                <c:pt idx="376">
                  <c:v>1981.3333333333333</c:v>
                </c:pt>
                <c:pt idx="377">
                  <c:v>1981.4166666666667</c:v>
                </c:pt>
                <c:pt idx="378">
                  <c:v>1981.5</c:v>
                </c:pt>
                <c:pt idx="379">
                  <c:v>1981.5833333333333</c:v>
                </c:pt>
                <c:pt idx="380">
                  <c:v>1981.6666666666667</c:v>
                </c:pt>
                <c:pt idx="381">
                  <c:v>1981.75</c:v>
                </c:pt>
                <c:pt idx="382">
                  <c:v>1981.8333333333333</c:v>
                </c:pt>
                <c:pt idx="383">
                  <c:v>1981.9166666666667</c:v>
                </c:pt>
                <c:pt idx="384">
                  <c:v>1982</c:v>
                </c:pt>
                <c:pt idx="385">
                  <c:v>1982.0833333333333</c:v>
                </c:pt>
                <c:pt idx="386">
                  <c:v>1982.1666666666667</c:v>
                </c:pt>
                <c:pt idx="387">
                  <c:v>1982.25</c:v>
                </c:pt>
                <c:pt idx="388">
                  <c:v>1982.3333333333333</c:v>
                </c:pt>
                <c:pt idx="389">
                  <c:v>1982.4166666666667</c:v>
                </c:pt>
                <c:pt idx="390">
                  <c:v>1982.5</c:v>
                </c:pt>
                <c:pt idx="391">
                  <c:v>1982.5833333333333</c:v>
                </c:pt>
                <c:pt idx="392">
                  <c:v>1982.6666666666667</c:v>
                </c:pt>
                <c:pt idx="393">
                  <c:v>1982.75</c:v>
                </c:pt>
                <c:pt idx="394">
                  <c:v>1982.8333333333333</c:v>
                </c:pt>
                <c:pt idx="395">
                  <c:v>1982.9166666666667</c:v>
                </c:pt>
                <c:pt idx="396">
                  <c:v>1983</c:v>
                </c:pt>
                <c:pt idx="397">
                  <c:v>1983.0833333333333</c:v>
                </c:pt>
                <c:pt idx="398">
                  <c:v>1983.1666666666667</c:v>
                </c:pt>
                <c:pt idx="399">
                  <c:v>1983.25</c:v>
                </c:pt>
                <c:pt idx="400">
                  <c:v>1983.3333333333333</c:v>
                </c:pt>
                <c:pt idx="401">
                  <c:v>1983.4166666666667</c:v>
                </c:pt>
                <c:pt idx="402">
                  <c:v>1983.5</c:v>
                </c:pt>
                <c:pt idx="403">
                  <c:v>1983.5833333333333</c:v>
                </c:pt>
                <c:pt idx="404">
                  <c:v>1983.6666666666667</c:v>
                </c:pt>
                <c:pt idx="405">
                  <c:v>1983.75</c:v>
                </c:pt>
                <c:pt idx="406">
                  <c:v>1983.8333333333333</c:v>
                </c:pt>
                <c:pt idx="407">
                  <c:v>1983.9166666666667</c:v>
                </c:pt>
                <c:pt idx="408">
                  <c:v>1984</c:v>
                </c:pt>
                <c:pt idx="409">
                  <c:v>1984.0833333333333</c:v>
                </c:pt>
                <c:pt idx="410">
                  <c:v>1984.1666666666667</c:v>
                </c:pt>
                <c:pt idx="411">
                  <c:v>1984.25</c:v>
                </c:pt>
                <c:pt idx="412">
                  <c:v>1984.3333333333333</c:v>
                </c:pt>
                <c:pt idx="413">
                  <c:v>1984.4166666666667</c:v>
                </c:pt>
                <c:pt idx="414">
                  <c:v>1984.5</c:v>
                </c:pt>
                <c:pt idx="415">
                  <c:v>1984.5833333333333</c:v>
                </c:pt>
                <c:pt idx="416">
                  <c:v>1984.6666666666667</c:v>
                </c:pt>
                <c:pt idx="417">
                  <c:v>1984.75</c:v>
                </c:pt>
                <c:pt idx="418">
                  <c:v>1984.8333333333333</c:v>
                </c:pt>
                <c:pt idx="419">
                  <c:v>1984.9166666666667</c:v>
                </c:pt>
                <c:pt idx="420">
                  <c:v>1985</c:v>
                </c:pt>
                <c:pt idx="421">
                  <c:v>1985.0833333333333</c:v>
                </c:pt>
                <c:pt idx="422">
                  <c:v>1985.1666666666667</c:v>
                </c:pt>
                <c:pt idx="423">
                  <c:v>1985.25</c:v>
                </c:pt>
                <c:pt idx="424">
                  <c:v>1985.3333333333333</c:v>
                </c:pt>
                <c:pt idx="425">
                  <c:v>1985.4166666666667</c:v>
                </c:pt>
                <c:pt idx="426">
                  <c:v>1985.5</c:v>
                </c:pt>
                <c:pt idx="427">
                  <c:v>1985.5833333333333</c:v>
                </c:pt>
                <c:pt idx="428">
                  <c:v>1985.6666666666667</c:v>
                </c:pt>
                <c:pt idx="429">
                  <c:v>1985.75</c:v>
                </c:pt>
                <c:pt idx="430">
                  <c:v>1985.8333333333333</c:v>
                </c:pt>
                <c:pt idx="431">
                  <c:v>1985.9166666666667</c:v>
                </c:pt>
                <c:pt idx="432">
                  <c:v>1986</c:v>
                </c:pt>
                <c:pt idx="433">
                  <c:v>1986.0833333333333</c:v>
                </c:pt>
                <c:pt idx="434">
                  <c:v>1986.1666666666667</c:v>
                </c:pt>
                <c:pt idx="435">
                  <c:v>1986.25</c:v>
                </c:pt>
                <c:pt idx="436">
                  <c:v>1986.3333333333333</c:v>
                </c:pt>
                <c:pt idx="437">
                  <c:v>1986.4166666666667</c:v>
                </c:pt>
                <c:pt idx="438">
                  <c:v>1986.5</c:v>
                </c:pt>
                <c:pt idx="439">
                  <c:v>1986.5833333333333</c:v>
                </c:pt>
                <c:pt idx="440">
                  <c:v>1986.6666666666667</c:v>
                </c:pt>
                <c:pt idx="441">
                  <c:v>1986.75</c:v>
                </c:pt>
                <c:pt idx="442">
                  <c:v>1986.8333333333333</c:v>
                </c:pt>
                <c:pt idx="443">
                  <c:v>1986.9166666666667</c:v>
                </c:pt>
                <c:pt idx="444">
                  <c:v>1987</c:v>
                </c:pt>
                <c:pt idx="445">
                  <c:v>1987.0833333333333</c:v>
                </c:pt>
                <c:pt idx="446">
                  <c:v>1987.1666666666667</c:v>
                </c:pt>
                <c:pt idx="447">
                  <c:v>1987.25</c:v>
                </c:pt>
                <c:pt idx="448">
                  <c:v>1987.3333333333333</c:v>
                </c:pt>
                <c:pt idx="449">
                  <c:v>1987.4166666666667</c:v>
                </c:pt>
                <c:pt idx="450">
                  <c:v>1987.5</c:v>
                </c:pt>
                <c:pt idx="451">
                  <c:v>1987.5833333333333</c:v>
                </c:pt>
                <c:pt idx="452">
                  <c:v>1987.6666666666667</c:v>
                </c:pt>
                <c:pt idx="453">
                  <c:v>1987.75</c:v>
                </c:pt>
                <c:pt idx="454">
                  <c:v>1987.8333333333333</c:v>
                </c:pt>
                <c:pt idx="455">
                  <c:v>1987.9166666666667</c:v>
                </c:pt>
                <c:pt idx="456">
                  <c:v>1988</c:v>
                </c:pt>
                <c:pt idx="457">
                  <c:v>1988.0833333333333</c:v>
                </c:pt>
                <c:pt idx="458">
                  <c:v>1988.1666666666667</c:v>
                </c:pt>
                <c:pt idx="459">
                  <c:v>1988.25</c:v>
                </c:pt>
                <c:pt idx="460">
                  <c:v>1988.3333333333333</c:v>
                </c:pt>
                <c:pt idx="461">
                  <c:v>1988.4166666666667</c:v>
                </c:pt>
                <c:pt idx="462">
                  <c:v>1988.5</c:v>
                </c:pt>
                <c:pt idx="463">
                  <c:v>1988.5833333333333</c:v>
                </c:pt>
                <c:pt idx="464">
                  <c:v>1988.6666666666667</c:v>
                </c:pt>
                <c:pt idx="465">
                  <c:v>1988.75</c:v>
                </c:pt>
                <c:pt idx="466">
                  <c:v>1988.8333333333333</c:v>
                </c:pt>
                <c:pt idx="467">
                  <c:v>1988.9166666666667</c:v>
                </c:pt>
                <c:pt idx="468">
                  <c:v>1989</c:v>
                </c:pt>
                <c:pt idx="469">
                  <c:v>1989.0833333333333</c:v>
                </c:pt>
                <c:pt idx="470">
                  <c:v>1989.1666666666667</c:v>
                </c:pt>
                <c:pt idx="471">
                  <c:v>1989.25</c:v>
                </c:pt>
                <c:pt idx="472">
                  <c:v>1989.3333333333333</c:v>
                </c:pt>
                <c:pt idx="473">
                  <c:v>1989.4166666666667</c:v>
                </c:pt>
                <c:pt idx="474">
                  <c:v>1989.5</c:v>
                </c:pt>
                <c:pt idx="475">
                  <c:v>1989.5833333333333</c:v>
                </c:pt>
                <c:pt idx="476">
                  <c:v>1989.6666666666667</c:v>
                </c:pt>
                <c:pt idx="477">
                  <c:v>1989.75</c:v>
                </c:pt>
                <c:pt idx="478">
                  <c:v>1989.8333333333333</c:v>
                </c:pt>
                <c:pt idx="479">
                  <c:v>1989.9166666666667</c:v>
                </c:pt>
                <c:pt idx="480">
                  <c:v>1990</c:v>
                </c:pt>
                <c:pt idx="481">
                  <c:v>1990.0833333333333</c:v>
                </c:pt>
                <c:pt idx="482">
                  <c:v>1990.1666666666667</c:v>
                </c:pt>
                <c:pt idx="483">
                  <c:v>1990.25</c:v>
                </c:pt>
                <c:pt idx="484">
                  <c:v>1990.3333333333333</c:v>
                </c:pt>
                <c:pt idx="485">
                  <c:v>1990.4166666666667</c:v>
                </c:pt>
                <c:pt idx="486">
                  <c:v>1990.5</c:v>
                </c:pt>
                <c:pt idx="487">
                  <c:v>1990.5833333333333</c:v>
                </c:pt>
                <c:pt idx="488">
                  <c:v>1990.6666666666667</c:v>
                </c:pt>
                <c:pt idx="489">
                  <c:v>1990.75</c:v>
                </c:pt>
                <c:pt idx="490">
                  <c:v>1990.8333333333333</c:v>
                </c:pt>
                <c:pt idx="491">
                  <c:v>1990.9166666666667</c:v>
                </c:pt>
                <c:pt idx="492">
                  <c:v>1991</c:v>
                </c:pt>
                <c:pt idx="493">
                  <c:v>1991.0833333333333</c:v>
                </c:pt>
                <c:pt idx="494">
                  <c:v>1991.1666666666667</c:v>
                </c:pt>
                <c:pt idx="495">
                  <c:v>1991.25</c:v>
                </c:pt>
                <c:pt idx="496">
                  <c:v>1991.3333333333333</c:v>
                </c:pt>
                <c:pt idx="497">
                  <c:v>1991.4166666666667</c:v>
                </c:pt>
                <c:pt idx="498">
                  <c:v>1991.5</c:v>
                </c:pt>
                <c:pt idx="499">
                  <c:v>1991.5833333333333</c:v>
                </c:pt>
                <c:pt idx="500">
                  <c:v>1991.6666666666667</c:v>
                </c:pt>
                <c:pt idx="501">
                  <c:v>1991.75</c:v>
                </c:pt>
                <c:pt idx="502">
                  <c:v>1991.8333333333333</c:v>
                </c:pt>
                <c:pt idx="503">
                  <c:v>1991.9166666666667</c:v>
                </c:pt>
                <c:pt idx="504">
                  <c:v>1992</c:v>
                </c:pt>
                <c:pt idx="505">
                  <c:v>1992.0833333333333</c:v>
                </c:pt>
                <c:pt idx="506">
                  <c:v>1992.1666666666667</c:v>
                </c:pt>
                <c:pt idx="507">
                  <c:v>1992.25</c:v>
                </c:pt>
                <c:pt idx="508">
                  <c:v>1992.3333333333333</c:v>
                </c:pt>
                <c:pt idx="509">
                  <c:v>1992.4166666666667</c:v>
                </c:pt>
                <c:pt idx="510">
                  <c:v>1992.5</c:v>
                </c:pt>
                <c:pt idx="511">
                  <c:v>1992.5833333333333</c:v>
                </c:pt>
                <c:pt idx="512">
                  <c:v>1992.6666666666667</c:v>
                </c:pt>
                <c:pt idx="513">
                  <c:v>1992.75</c:v>
                </c:pt>
                <c:pt idx="514">
                  <c:v>1992.8333333333333</c:v>
                </c:pt>
                <c:pt idx="515">
                  <c:v>1992.9166666666667</c:v>
                </c:pt>
                <c:pt idx="516">
                  <c:v>1993</c:v>
                </c:pt>
                <c:pt idx="517">
                  <c:v>1993.0833333333333</c:v>
                </c:pt>
                <c:pt idx="518">
                  <c:v>1993.1666666666667</c:v>
                </c:pt>
                <c:pt idx="519">
                  <c:v>1993.25</c:v>
                </c:pt>
                <c:pt idx="520">
                  <c:v>1993.3333333333333</c:v>
                </c:pt>
                <c:pt idx="521">
                  <c:v>1993.4166666666667</c:v>
                </c:pt>
                <c:pt idx="522">
                  <c:v>1993.5</c:v>
                </c:pt>
                <c:pt idx="523">
                  <c:v>1993.5833333333333</c:v>
                </c:pt>
                <c:pt idx="524">
                  <c:v>1993.6666666666667</c:v>
                </c:pt>
                <c:pt idx="525">
                  <c:v>1993.75</c:v>
                </c:pt>
                <c:pt idx="526">
                  <c:v>1993.8333333333333</c:v>
                </c:pt>
                <c:pt idx="527">
                  <c:v>1993.9166666666667</c:v>
                </c:pt>
                <c:pt idx="528">
                  <c:v>1994</c:v>
                </c:pt>
                <c:pt idx="529">
                  <c:v>1994.0833333333333</c:v>
                </c:pt>
                <c:pt idx="530">
                  <c:v>1994.1666666666667</c:v>
                </c:pt>
                <c:pt idx="531">
                  <c:v>1994.25</c:v>
                </c:pt>
                <c:pt idx="532">
                  <c:v>1994.3333333333333</c:v>
                </c:pt>
                <c:pt idx="533">
                  <c:v>1994.4166666666667</c:v>
                </c:pt>
                <c:pt idx="534">
                  <c:v>1994.5</c:v>
                </c:pt>
                <c:pt idx="535">
                  <c:v>1994.5833333333333</c:v>
                </c:pt>
                <c:pt idx="536">
                  <c:v>1994.6666666666667</c:v>
                </c:pt>
                <c:pt idx="537">
                  <c:v>1994.75</c:v>
                </c:pt>
                <c:pt idx="538">
                  <c:v>1994.8333333333333</c:v>
                </c:pt>
                <c:pt idx="539">
                  <c:v>1994.9166666666667</c:v>
                </c:pt>
                <c:pt idx="540">
                  <c:v>1995</c:v>
                </c:pt>
                <c:pt idx="541">
                  <c:v>1995.0833333333333</c:v>
                </c:pt>
                <c:pt idx="542">
                  <c:v>1995.1666666666667</c:v>
                </c:pt>
                <c:pt idx="543">
                  <c:v>1995.25</c:v>
                </c:pt>
                <c:pt idx="544">
                  <c:v>1995.3333333333333</c:v>
                </c:pt>
                <c:pt idx="545">
                  <c:v>1995.4166666666667</c:v>
                </c:pt>
                <c:pt idx="546">
                  <c:v>1995.5</c:v>
                </c:pt>
                <c:pt idx="547">
                  <c:v>1995.5833333333333</c:v>
                </c:pt>
                <c:pt idx="548">
                  <c:v>1995.6666666666667</c:v>
                </c:pt>
                <c:pt idx="549">
                  <c:v>1995.75</c:v>
                </c:pt>
                <c:pt idx="550">
                  <c:v>1995.8333333333333</c:v>
                </c:pt>
                <c:pt idx="551">
                  <c:v>1995.9166666666667</c:v>
                </c:pt>
                <c:pt idx="552">
                  <c:v>1996</c:v>
                </c:pt>
                <c:pt idx="553">
                  <c:v>1996.0833333333333</c:v>
                </c:pt>
                <c:pt idx="554">
                  <c:v>1996.1666666666667</c:v>
                </c:pt>
                <c:pt idx="555">
                  <c:v>1996.25</c:v>
                </c:pt>
                <c:pt idx="556">
                  <c:v>1996.3333333333333</c:v>
                </c:pt>
                <c:pt idx="557">
                  <c:v>1996.4166666666667</c:v>
                </c:pt>
                <c:pt idx="558">
                  <c:v>1996.5</c:v>
                </c:pt>
                <c:pt idx="559">
                  <c:v>1996.5833333333333</c:v>
                </c:pt>
                <c:pt idx="560">
                  <c:v>1996.6666666666667</c:v>
                </c:pt>
                <c:pt idx="561">
                  <c:v>1996.75</c:v>
                </c:pt>
                <c:pt idx="562">
                  <c:v>1996.8333333333333</c:v>
                </c:pt>
                <c:pt idx="563">
                  <c:v>1996.9166666666667</c:v>
                </c:pt>
                <c:pt idx="564">
                  <c:v>1997</c:v>
                </c:pt>
                <c:pt idx="565">
                  <c:v>1997.0833333333333</c:v>
                </c:pt>
                <c:pt idx="566">
                  <c:v>1997.1666666666667</c:v>
                </c:pt>
                <c:pt idx="567">
                  <c:v>1997.25</c:v>
                </c:pt>
                <c:pt idx="568">
                  <c:v>1997.3333333333333</c:v>
                </c:pt>
                <c:pt idx="569">
                  <c:v>1997.4166666666667</c:v>
                </c:pt>
                <c:pt idx="570">
                  <c:v>1997.5</c:v>
                </c:pt>
                <c:pt idx="571">
                  <c:v>1997.5833333333333</c:v>
                </c:pt>
                <c:pt idx="572">
                  <c:v>1997.6666666666667</c:v>
                </c:pt>
                <c:pt idx="573">
                  <c:v>1997.75</c:v>
                </c:pt>
                <c:pt idx="574">
                  <c:v>1997.8333333333333</c:v>
                </c:pt>
                <c:pt idx="575">
                  <c:v>1997.9166666666667</c:v>
                </c:pt>
                <c:pt idx="576">
                  <c:v>1998</c:v>
                </c:pt>
                <c:pt idx="577">
                  <c:v>1998.0833333333333</c:v>
                </c:pt>
                <c:pt idx="578">
                  <c:v>1998.1666666666667</c:v>
                </c:pt>
                <c:pt idx="579">
                  <c:v>1998.25</c:v>
                </c:pt>
                <c:pt idx="580">
                  <c:v>1998.3333333333333</c:v>
                </c:pt>
                <c:pt idx="581">
                  <c:v>1998.4166666666667</c:v>
                </c:pt>
                <c:pt idx="582">
                  <c:v>1998.5</c:v>
                </c:pt>
                <c:pt idx="583">
                  <c:v>1998.5833333333333</c:v>
                </c:pt>
                <c:pt idx="584">
                  <c:v>1998.6666666666667</c:v>
                </c:pt>
                <c:pt idx="585">
                  <c:v>1998.75</c:v>
                </c:pt>
                <c:pt idx="586">
                  <c:v>1998.8333333333333</c:v>
                </c:pt>
                <c:pt idx="587">
                  <c:v>1998.9166666666667</c:v>
                </c:pt>
                <c:pt idx="588">
                  <c:v>1999</c:v>
                </c:pt>
                <c:pt idx="589">
                  <c:v>1999.0833333333333</c:v>
                </c:pt>
                <c:pt idx="590">
                  <c:v>1999.1666666666667</c:v>
                </c:pt>
                <c:pt idx="591">
                  <c:v>1999.25</c:v>
                </c:pt>
                <c:pt idx="592">
                  <c:v>1999.3333333333333</c:v>
                </c:pt>
                <c:pt idx="593">
                  <c:v>1999.4166666666667</c:v>
                </c:pt>
                <c:pt idx="594">
                  <c:v>1999.5</c:v>
                </c:pt>
                <c:pt idx="595">
                  <c:v>1999.5833333333333</c:v>
                </c:pt>
                <c:pt idx="596">
                  <c:v>1999.6666666666667</c:v>
                </c:pt>
                <c:pt idx="597">
                  <c:v>1999.75</c:v>
                </c:pt>
                <c:pt idx="598">
                  <c:v>1999.8333333333333</c:v>
                </c:pt>
                <c:pt idx="599">
                  <c:v>1999.9166666666667</c:v>
                </c:pt>
                <c:pt idx="600">
                  <c:v>2000</c:v>
                </c:pt>
                <c:pt idx="601">
                  <c:v>2000.0833333333333</c:v>
                </c:pt>
                <c:pt idx="602">
                  <c:v>2000.1666666666667</c:v>
                </c:pt>
                <c:pt idx="603">
                  <c:v>2000.25</c:v>
                </c:pt>
                <c:pt idx="604">
                  <c:v>2000.3333333333333</c:v>
                </c:pt>
                <c:pt idx="605">
                  <c:v>2000.4166666666667</c:v>
                </c:pt>
                <c:pt idx="606">
                  <c:v>2000.5</c:v>
                </c:pt>
                <c:pt idx="607">
                  <c:v>2000.5833333333333</c:v>
                </c:pt>
                <c:pt idx="608">
                  <c:v>2000.6666666666667</c:v>
                </c:pt>
                <c:pt idx="609">
                  <c:v>2000.75</c:v>
                </c:pt>
                <c:pt idx="610">
                  <c:v>2000.8333333333333</c:v>
                </c:pt>
                <c:pt idx="611">
                  <c:v>2000.9166666666667</c:v>
                </c:pt>
                <c:pt idx="612">
                  <c:v>2001</c:v>
                </c:pt>
                <c:pt idx="613">
                  <c:v>2001.0833333333333</c:v>
                </c:pt>
                <c:pt idx="614">
                  <c:v>2001.1666666666667</c:v>
                </c:pt>
                <c:pt idx="615">
                  <c:v>2001.25</c:v>
                </c:pt>
                <c:pt idx="616">
                  <c:v>2001.3333333333333</c:v>
                </c:pt>
                <c:pt idx="617">
                  <c:v>2001.4166666666667</c:v>
                </c:pt>
                <c:pt idx="618">
                  <c:v>2001.5</c:v>
                </c:pt>
                <c:pt idx="619">
                  <c:v>2001.5833333333333</c:v>
                </c:pt>
                <c:pt idx="620">
                  <c:v>2001.6666666666667</c:v>
                </c:pt>
                <c:pt idx="621">
                  <c:v>2001.75</c:v>
                </c:pt>
                <c:pt idx="622">
                  <c:v>2001.8333333333333</c:v>
                </c:pt>
                <c:pt idx="623">
                  <c:v>2001.9166666666667</c:v>
                </c:pt>
                <c:pt idx="624">
                  <c:v>2002</c:v>
                </c:pt>
                <c:pt idx="625">
                  <c:v>2002.0833333333333</c:v>
                </c:pt>
                <c:pt idx="626">
                  <c:v>2002.1666666666667</c:v>
                </c:pt>
                <c:pt idx="627">
                  <c:v>2002.25</c:v>
                </c:pt>
                <c:pt idx="628">
                  <c:v>2002.3333333333333</c:v>
                </c:pt>
                <c:pt idx="629">
                  <c:v>2002.4166666666667</c:v>
                </c:pt>
                <c:pt idx="630">
                  <c:v>2002.5</c:v>
                </c:pt>
                <c:pt idx="631">
                  <c:v>2002.5833333333333</c:v>
                </c:pt>
                <c:pt idx="632">
                  <c:v>2002.6666666666667</c:v>
                </c:pt>
                <c:pt idx="633">
                  <c:v>2002.75</c:v>
                </c:pt>
                <c:pt idx="634">
                  <c:v>2002.8333333333333</c:v>
                </c:pt>
                <c:pt idx="635">
                  <c:v>2002.9166666666667</c:v>
                </c:pt>
                <c:pt idx="636">
                  <c:v>2003</c:v>
                </c:pt>
                <c:pt idx="637">
                  <c:v>2003.0833333333333</c:v>
                </c:pt>
                <c:pt idx="638">
                  <c:v>2003.1666666666667</c:v>
                </c:pt>
                <c:pt idx="639">
                  <c:v>2003.25</c:v>
                </c:pt>
                <c:pt idx="640">
                  <c:v>2003.3333333333333</c:v>
                </c:pt>
                <c:pt idx="641">
                  <c:v>2003.4166666666667</c:v>
                </c:pt>
                <c:pt idx="642">
                  <c:v>2003.5</c:v>
                </c:pt>
                <c:pt idx="643">
                  <c:v>2003.5833333333333</c:v>
                </c:pt>
                <c:pt idx="644">
                  <c:v>2003.6666666666667</c:v>
                </c:pt>
                <c:pt idx="645">
                  <c:v>2003.75</c:v>
                </c:pt>
                <c:pt idx="646">
                  <c:v>2003.8333333333333</c:v>
                </c:pt>
                <c:pt idx="647">
                  <c:v>2003.9166666666667</c:v>
                </c:pt>
                <c:pt idx="648">
                  <c:v>2004</c:v>
                </c:pt>
                <c:pt idx="649">
                  <c:v>2004.0833333333333</c:v>
                </c:pt>
                <c:pt idx="650">
                  <c:v>2004.1666666666667</c:v>
                </c:pt>
                <c:pt idx="651">
                  <c:v>2004.25</c:v>
                </c:pt>
                <c:pt idx="652">
                  <c:v>2004.3333333333333</c:v>
                </c:pt>
                <c:pt idx="653">
                  <c:v>2004.4166666666667</c:v>
                </c:pt>
                <c:pt idx="654">
                  <c:v>2004.5</c:v>
                </c:pt>
                <c:pt idx="655">
                  <c:v>2004.5833333333333</c:v>
                </c:pt>
                <c:pt idx="656">
                  <c:v>2004.6666666666667</c:v>
                </c:pt>
                <c:pt idx="657">
                  <c:v>2004.75</c:v>
                </c:pt>
                <c:pt idx="658">
                  <c:v>2004.8333333333333</c:v>
                </c:pt>
                <c:pt idx="659">
                  <c:v>2004.9166666666667</c:v>
                </c:pt>
                <c:pt idx="660">
                  <c:v>2005</c:v>
                </c:pt>
                <c:pt idx="661">
                  <c:v>2005.0833333333333</c:v>
                </c:pt>
                <c:pt idx="662">
                  <c:v>2005.1666666666667</c:v>
                </c:pt>
                <c:pt idx="663">
                  <c:v>2005.25</c:v>
                </c:pt>
                <c:pt idx="664">
                  <c:v>2005.3333333333333</c:v>
                </c:pt>
                <c:pt idx="665">
                  <c:v>2005.4166666666667</c:v>
                </c:pt>
                <c:pt idx="666">
                  <c:v>2005.5</c:v>
                </c:pt>
                <c:pt idx="667">
                  <c:v>2005.5833333333333</c:v>
                </c:pt>
                <c:pt idx="668">
                  <c:v>2005.6666666666667</c:v>
                </c:pt>
                <c:pt idx="669">
                  <c:v>2005.75</c:v>
                </c:pt>
                <c:pt idx="670">
                  <c:v>2005.8333333333333</c:v>
                </c:pt>
                <c:pt idx="671">
                  <c:v>2005.9166666666667</c:v>
                </c:pt>
                <c:pt idx="672">
                  <c:v>2006</c:v>
                </c:pt>
                <c:pt idx="673">
                  <c:v>2006.0833333333333</c:v>
                </c:pt>
                <c:pt idx="674">
                  <c:v>2006.1666666666667</c:v>
                </c:pt>
                <c:pt idx="675">
                  <c:v>2006.25</c:v>
                </c:pt>
                <c:pt idx="676">
                  <c:v>2006.3333333333333</c:v>
                </c:pt>
                <c:pt idx="677">
                  <c:v>2006.4166666666667</c:v>
                </c:pt>
                <c:pt idx="678">
                  <c:v>2006.5</c:v>
                </c:pt>
                <c:pt idx="679">
                  <c:v>2006.5833333333333</c:v>
                </c:pt>
                <c:pt idx="680">
                  <c:v>2006.6666666666667</c:v>
                </c:pt>
                <c:pt idx="681">
                  <c:v>2006.75</c:v>
                </c:pt>
                <c:pt idx="682">
                  <c:v>2006.8333333333333</c:v>
                </c:pt>
                <c:pt idx="683">
                  <c:v>2006.9166666666667</c:v>
                </c:pt>
                <c:pt idx="684">
                  <c:v>2007</c:v>
                </c:pt>
                <c:pt idx="685">
                  <c:v>2007.0833333333333</c:v>
                </c:pt>
                <c:pt idx="686">
                  <c:v>2007.1666666666667</c:v>
                </c:pt>
                <c:pt idx="687">
                  <c:v>2007.25</c:v>
                </c:pt>
                <c:pt idx="688">
                  <c:v>2007.3333333333333</c:v>
                </c:pt>
                <c:pt idx="689">
                  <c:v>2007.4166666666667</c:v>
                </c:pt>
                <c:pt idx="690">
                  <c:v>2007.5</c:v>
                </c:pt>
                <c:pt idx="691">
                  <c:v>2007.5833333333333</c:v>
                </c:pt>
                <c:pt idx="692">
                  <c:v>2007.6666666666667</c:v>
                </c:pt>
                <c:pt idx="693">
                  <c:v>2007.75</c:v>
                </c:pt>
                <c:pt idx="694">
                  <c:v>2007.8333333333333</c:v>
                </c:pt>
                <c:pt idx="695">
                  <c:v>2007.9166666666667</c:v>
                </c:pt>
                <c:pt idx="696">
                  <c:v>2008</c:v>
                </c:pt>
                <c:pt idx="697">
                  <c:v>2008.0833333333333</c:v>
                </c:pt>
                <c:pt idx="698">
                  <c:v>2008.1666666666667</c:v>
                </c:pt>
                <c:pt idx="699">
                  <c:v>2008.25</c:v>
                </c:pt>
                <c:pt idx="700">
                  <c:v>2008.3333333333333</c:v>
                </c:pt>
                <c:pt idx="701">
                  <c:v>2008.4166666666667</c:v>
                </c:pt>
                <c:pt idx="702">
                  <c:v>2008.5</c:v>
                </c:pt>
                <c:pt idx="703">
                  <c:v>2008.5833333333333</c:v>
                </c:pt>
                <c:pt idx="704">
                  <c:v>2008.6666666666667</c:v>
                </c:pt>
                <c:pt idx="705">
                  <c:v>2008.75</c:v>
                </c:pt>
                <c:pt idx="706">
                  <c:v>2008.8333333333333</c:v>
                </c:pt>
                <c:pt idx="707">
                  <c:v>2008.9166666666667</c:v>
                </c:pt>
                <c:pt idx="708">
                  <c:v>2009</c:v>
                </c:pt>
                <c:pt idx="709">
                  <c:v>2009.0833333333333</c:v>
                </c:pt>
                <c:pt idx="710">
                  <c:v>2009.1666666666667</c:v>
                </c:pt>
                <c:pt idx="711">
                  <c:v>2009.25</c:v>
                </c:pt>
                <c:pt idx="712">
                  <c:v>2009.3333333333333</c:v>
                </c:pt>
                <c:pt idx="713">
                  <c:v>2009.4166666666667</c:v>
                </c:pt>
                <c:pt idx="714">
                  <c:v>2009.5</c:v>
                </c:pt>
                <c:pt idx="715">
                  <c:v>2009.5833333333333</c:v>
                </c:pt>
                <c:pt idx="716">
                  <c:v>2009.6666666666667</c:v>
                </c:pt>
                <c:pt idx="717">
                  <c:v>2009.75</c:v>
                </c:pt>
                <c:pt idx="718">
                  <c:v>2009.8333333333333</c:v>
                </c:pt>
                <c:pt idx="719">
                  <c:v>2009.9166666666667</c:v>
                </c:pt>
                <c:pt idx="720">
                  <c:v>2010</c:v>
                </c:pt>
                <c:pt idx="721">
                  <c:v>2010.0833333333333</c:v>
                </c:pt>
                <c:pt idx="722">
                  <c:v>2010.1666666666667</c:v>
                </c:pt>
                <c:pt idx="723">
                  <c:v>2010.25</c:v>
                </c:pt>
                <c:pt idx="724">
                  <c:v>2010.3333333333333</c:v>
                </c:pt>
                <c:pt idx="725">
                  <c:v>2010.4166666666667</c:v>
                </c:pt>
                <c:pt idx="726">
                  <c:v>2010.5</c:v>
                </c:pt>
                <c:pt idx="727">
                  <c:v>2010.5833333333333</c:v>
                </c:pt>
                <c:pt idx="728">
                  <c:v>2010.6666666666667</c:v>
                </c:pt>
                <c:pt idx="729">
                  <c:v>2010.75</c:v>
                </c:pt>
                <c:pt idx="730">
                  <c:v>2010.8333333333333</c:v>
                </c:pt>
                <c:pt idx="731">
                  <c:v>2010.9166666666667</c:v>
                </c:pt>
                <c:pt idx="732">
                  <c:v>2011</c:v>
                </c:pt>
                <c:pt idx="733">
                  <c:v>2011.0833333333333</c:v>
                </c:pt>
                <c:pt idx="734">
                  <c:v>2011.1666666666667</c:v>
                </c:pt>
                <c:pt idx="735">
                  <c:v>2011.25</c:v>
                </c:pt>
                <c:pt idx="736">
                  <c:v>2011.3333333333333</c:v>
                </c:pt>
                <c:pt idx="737">
                  <c:v>2011.4166666666667</c:v>
                </c:pt>
                <c:pt idx="738">
                  <c:v>2011.5</c:v>
                </c:pt>
                <c:pt idx="739">
                  <c:v>2011.5833333333333</c:v>
                </c:pt>
                <c:pt idx="740">
                  <c:v>2011.6666666666667</c:v>
                </c:pt>
                <c:pt idx="741">
                  <c:v>2011.75</c:v>
                </c:pt>
                <c:pt idx="742">
                  <c:v>2011.8333333333333</c:v>
                </c:pt>
                <c:pt idx="743">
                  <c:v>2011.9166666666667</c:v>
                </c:pt>
                <c:pt idx="744">
                  <c:v>2012</c:v>
                </c:pt>
                <c:pt idx="745">
                  <c:v>2012.0833333333333</c:v>
                </c:pt>
                <c:pt idx="746">
                  <c:v>2012.1666666666667</c:v>
                </c:pt>
                <c:pt idx="747">
                  <c:v>2012.25</c:v>
                </c:pt>
                <c:pt idx="748">
                  <c:v>2012.3333333333333</c:v>
                </c:pt>
                <c:pt idx="749">
                  <c:v>2012.4166666666667</c:v>
                </c:pt>
                <c:pt idx="750">
                  <c:v>2012.5</c:v>
                </c:pt>
                <c:pt idx="751">
                  <c:v>2012.5833333333333</c:v>
                </c:pt>
                <c:pt idx="752">
                  <c:v>2012.6666666666667</c:v>
                </c:pt>
                <c:pt idx="753">
                  <c:v>2012.75</c:v>
                </c:pt>
                <c:pt idx="754">
                  <c:v>2012.8333333333333</c:v>
                </c:pt>
                <c:pt idx="755">
                  <c:v>2012.9166666666667</c:v>
                </c:pt>
                <c:pt idx="756">
                  <c:v>2013</c:v>
                </c:pt>
                <c:pt idx="757">
                  <c:v>2013.0833333333333</c:v>
                </c:pt>
                <c:pt idx="758">
                  <c:v>2013.1666666666667</c:v>
                </c:pt>
                <c:pt idx="759">
                  <c:v>2013.25</c:v>
                </c:pt>
                <c:pt idx="760">
                  <c:v>2013.3333333333333</c:v>
                </c:pt>
                <c:pt idx="761">
                  <c:v>2013.4166666666667</c:v>
                </c:pt>
                <c:pt idx="762">
                  <c:v>2013.5</c:v>
                </c:pt>
                <c:pt idx="763">
                  <c:v>2013.5833333333333</c:v>
                </c:pt>
                <c:pt idx="764">
                  <c:v>2013.6666666666667</c:v>
                </c:pt>
                <c:pt idx="765">
                  <c:v>2013.75</c:v>
                </c:pt>
                <c:pt idx="766">
                  <c:v>2013.8333333333333</c:v>
                </c:pt>
                <c:pt idx="767">
                  <c:v>2013.9166666666667</c:v>
                </c:pt>
                <c:pt idx="768">
                  <c:v>2014</c:v>
                </c:pt>
                <c:pt idx="769">
                  <c:v>2014.0833333333333</c:v>
                </c:pt>
                <c:pt idx="770">
                  <c:v>2014.1666666666667</c:v>
                </c:pt>
                <c:pt idx="771">
                  <c:v>2014.25</c:v>
                </c:pt>
                <c:pt idx="772">
                  <c:v>2014.3333333333333</c:v>
                </c:pt>
                <c:pt idx="773">
                  <c:v>2014.4166666666667</c:v>
                </c:pt>
                <c:pt idx="774">
                  <c:v>2014.5</c:v>
                </c:pt>
                <c:pt idx="775">
                  <c:v>2014.5833333333333</c:v>
                </c:pt>
                <c:pt idx="776">
                  <c:v>2014.6666666666667</c:v>
                </c:pt>
                <c:pt idx="777">
                  <c:v>2014.75</c:v>
                </c:pt>
                <c:pt idx="778">
                  <c:v>2014.8333333333333</c:v>
                </c:pt>
                <c:pt idx="779">
                  <c:v>2014.9166666666667</c:v>
                </c:pt>
                <c:pt idx="780">
                  <c:v>2015</c:v>
                </c:pt>
                <c:pt idx="781">
                  <c:v>2015.0833333333333</c:v>
                </c:pt>
                <c:pt idx="782">
                  <c:v>2015.1666666666667</c:v>
                </c:pt>
                <c:pt idx="783">
                  <c:v>2015.25</c:v>
                </c:pt>
                <c:pt idx="784">
                  <c:v>2015.3333333333333</c:v>
                </c:pt>
                <c:pt idx="785">
                  <c:v>2015.4166666666667</c:v>
                </c:pt>
                <c:pt idx="786">
                  <c:v>2015.5</c:v>
                </c:pt>
                <c:pt idx="787">
                  <c:v>2015.5833333333333</c:v>
                </c:pt>
                <c:pt idx="788">
                  <c:v>2015.6666666666667</c:v>
                </c:pt>
                <c:pt idx="789">
                  <c:v>2015.75</c:v>
                </c:pt>
                <c:pt idx="790">
                  <c:v>2015.8333333333333</c:v>
                </c:pt>
                <c:pt idx="791">
                  <c:v>2015.9166666666667</c:v>
                </c:pt>
                <c:pt idx="792">
                  <c:v>2016</c:v>
                </c:pt>
                <c:pt idx="793">
                  <c:v>2016.0833333333333</c:v>
                </c:pt>
                <c:pt idx="794">
                  <c:v>2016.1666666666667</c:v>
                </c:pt>
                <c:pt idx="795">
                  <c:v>2016.25</c:v>
                </c:pt>
                <c:pt idx="796">
                  <c:v>2016.3333333333333</c:v>
                </c:pt>
                <c:pt idx="797">
                  <c:v>2016.4166666666667</c:v>
                </c:pt>
                <c:pt idx="798">
                  <c:v>2016.5</c:v>
                </c:pt>
                <c:pt idx="799">
                  <c:v>2016.5833333333333</c:v>
                </c:pt>
                <c:pt idx="800">
                  <c:v>2016.6666666666667</c:v>
                </c:pt>
                <c:pt idx="801">
                  <c:v>2016.75</c:v>
                </c:pt>
                <c:pt idx="802">
                  <c:v>2016.8333333333333</c:v>
                </c:pt>
                <c:pt idx="803">
                  <c:v>2016.9166666666667</c:v>
                </c:pt>
                <c:pt idx="804">
                  <c:v>2017</c:v>
                </c:pt>
                <c:pt idx="805">
                  <c:v>2017.0833333333333</c:v>
                </c:pt>
                <c:pt idx="806">
                  <c:v>2017.1666666666667</c:v>
                </c:pt>
                <c:pt idx="807">
                  <c:v>2017.25</c:v>
                </c:pt>
                <c:pt idx="808">
                  <c:v>2017.3333333333333</c:v>
                </c:pt>
                <c:pt idx="809">
                  <c:v>2017.4166666666667</c:v>
                </c:pt>
                <c:pt idx="810">
                  <c:v>2017.5</c:v>
                </c:pt>
                <c:pt idx="811">
                  <c:v>2017.5833333333333</c:v>
                </c:pt>
              </c:numCache>
            </c:numRef>
          </c:xVal>
          <c:yVal>
            <c:numRef>
              <c:f>'Climate Data'!$H$6:$H$817</c:f>
              <c:numCache>
                <c:formatCode>0.000</c:formatCode>
                <c:ptCount val="812"/>
                <c:pt idx="0">
                  <c:v>1.1032308904649327E-2</c:v>
                </c:pt>
                <c:pt idx="1">
                  <c:v>0.16044776119402984</c:v>
                </c:pt>
                <c:pt idx="2">
                  <c:v>6.0588901472253709E-2</c:v>
                </c:pt>
                <c:pt idx="3">
                  <c:v>0.12380038387715935</c:v>
                </c:pt>
                <c:pt idx="4">
                  <c:v>1.25</c:v>
                </c:pt>
                <c:pt idx="5">
                  <c:v>1.0552884615384619</c:v>
                </c:pt>
                <c:pt idx="6">
                  <c:v>0.49342105263157893</c:v>
                </c:pt>
                <c:pt idx="7">
                  <c:v>0.68209876543209857</c:v>
                </c:pt>
                <c:pt idx="8">
                  <c:v>0.42358078602620081</c:v>
                </c:pt>
                <c:pt idx="9">
                  <c:v>0.26142857142857134</c:v>
                </c:pt>
                <c:pt idx="10">
                  <c:v>8.9473684210526358E-2</c:v>
                </c:pt>
                <c:pt idx="11">
                  <c:v>2.6180257510729606E-2</c:v>
                </c:pt>
                <c:pt idx="12">
                  <c:v>3.3884948778565786E-2</c:v>
                </c:pt>
                <c:pt idx="13">
                  <c:v>0.13152985074626866</c:v>
                </c:pt>
                <c:pt idx="14">
                  <c:v>1.6987542468856177E-3</c:v>
                </c:pt>
                <c:pt idx="15">
                  <c:v>0.61324376199616126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0.19432314410480345</c:v>
                </c:pt>
                <c:pt idx="21">
                  <c:v>0.65571428571428558</c:v>
                </c:pt>
                <c:pt idx="22">
                  <c:v>2.7368421052631587E-2</c:v>
                </c:pt>
                <c:pt idx="23">
                  <c:v>0.19699570815450637</c:v>
                </c:pt>
                <c:pt idx="24">
                  <c:v>0.14893617021276592</c:v>
                </c:pt>
                <c:pt idx="25">
                  <c:v>2.8985507246376808E-2</c:v>
                </c:pt>
                <c:pt idx="26">
                  <c:v>1.1325028312570786E-2</c:v>
                </c:pt>
                <c:pt idx="27">
                  <c:v>0.47312859884836855</c:v>
                </c:pt>
                <c:pt idx="28">
                  <c:v>1.25</c:v>
                </c:pt>
                <c:pt idx="29">
                  <c:v>1.25</c:v>
                </c:pt>
                <c:pt idx="30">
                  <c:v>1.2105263157894735</c:v>
                </c:pt>
                <c:pt idx="31">
                  <c:v>0.67901234567901225</c:v>
                </c:pt>
                <c:pt idx="32">
                  <c:v>0.62336244541484709</c:v>
                </c:pt>
                <c:pt idx="33">
                  <c:v>0.48571428571428543</c:v>
                </c:pt>
                <c:pt idx="34">
                  <c:v>0.39052631578947372</c:v>
                </c:pt>
                <c:pt idx="35">
                  <c:v>8.8412017167381965E-2</c:v>
                </c:pt>
                <c:pt idx="36">
                  <c:v>5.2797478329393216E-2</c:v>
                </c:pt>
                <c:pt idx="37">
                  <c:v>1.9123134328358205E-2</c:v>
                </c:pt>
                <c:pt idx="38">
                  <c:v>3.2842582106455277E-2</c:v>
                </c:pt>
                <c:pt idx="39">
                  <c:v>0.26295585412667949</c:v>
                </c:pt>
                <c:pt idx="40">
                  <c:v>0.64649681528662439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0.80458515283842758</c:v>
                </c:pt>
                <c:pt idx="45">
                  <c:v>0.39357142857142835</c:v>
                </c:pt>
                <c:pt idx="46">
                  <c:v>0.12947368421052635</c:v>
                </c:pt>
                <c:pt idx="47">
                  <c:v>0.19613733905579392</c:v>
                </c:pt>
                <c:pt idx="48">
                  <c:v>0.11229314420803779</c:v>
                </c:pt>
                <c:pt idx="49">
                  <c:v>1.3992537313432835E-3</c:v>
                </c:pt>
                <c:pt idx="50">
                  <c:v>7.9275198187995499E-2</c:v>
                </c:pt>
                <c:pt idx="51">
                  <c:v>0.83205374280230338</c:v>
                </c:pt>
                <c:pt idx="52">
                  <c:v>0.30095541401273906</c:v>
                </c:pt>
                <c:pt idx="53">
                  <c:v>1.0745192307692308</c:v>
                </c:pt>
                <c:pt idx="54">
                  <c:v>1.25</c:v>
                </c:pt>
                <c:pt idx="55">
                  <c:v>0.45987654320987648</c:v>
                </c:pt>
                <c:pt idx="56">
                  <c:v>0.24672489082969432</c:v>
                </c:pt>
                <c:pt idx="57">
                  <c:v>0.54214285714285682</c:v>
                </c:pt>
                <c:pt idx="58">
                  <c:v>8.8421052631578956E-2</c:v>
                </c:pt>
                <c:pt idx="59">
                  <c:v>0.14935622317596564</c:v>
                </c:pt>
                <c:pt idx="60">
                  <c:v>2.2064617809298654E-2</c:v>
                </c:pt>
                <c:pt idx="61">
                  <c:v>0.26305970149253732</c:v>
                </c:pt>
                <c:pt idx="62">
                  <c:v>0.13929784824462066</c:v>
                </c:pt>
                <c:pt idx="63">
                  <c:v>0.24568138195777359</c:v>
                </c:pt>
                <c:pt idx="64">
                  <c:v>1.25</c:v>
                </c:pt>
                <c:pt idx="65">
                  <c:v>1.25</c:v>
                </c:pt>
                <c:pt idx="66">
                  <c:v>1.0197368421052631</c:v>
                </c:pt>
                <c:pt idx="67">
                  <c:v>1.25</c:v>
                </c:pt>
                <c:pt idx="68">
                  <c:v>0.41375545851528389</c:v>
                </c:pt>
                <c:pt idx="69">
                  <c:v>0.44714285714285695</c:v>
                </c:pt>
                <c:pt idx="70">
                  <c:v>0.18947368421052632</c:v>
                </c:pt>
                <c:pt idx="71">
                  <c:v>0.10300429184549353</c:v>
                </c:pt>
                <c:pt idx="72">
                  <c:v>5.9495665878644584E-2</c:v>
                </c:pt>
                <c:pt idx="73">
                  <c:v>0</c:v>
                </c:pt>
                <c:pt idx="74">
                  <c:v>8.0973952434881119E-2</c:v>
                </c:pt>
                <c:pt idx="75">
                  <c:v>0.69385796545105571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1.0360262008733623</c:v>
                </c:pt>
                <c:pt idx="81">
                  <c:v>0.37785714285714267</c:v>
                </c:pt>
                <c:pt idx="82">
                  <c:v>9.0000000000000038E-2</c:v>
                </c:pt>
                <c:pt idx="83">
                  <c:v>3.3047210300429175E-2</c:v>
                </c:pt>
                <c:pt idx="84">
                  <c:v>0</c:v>
                </c:pt>
                <c:pt idx="85">
                  <c:v>0</c:v>
                </c:pt>
                <c:pt idx="86">
                  <c:v>6.172140430351078E-2</c:v>
                </c:pt>
                <c:pt idx="87">
                  <c:v>0.19193857965451064</c:v>
                </c:pt>
                <c:pt idx="88">
                  <c:v>0.44426751592356711</c:v>
                </c:pt>
                <c:pt idx="89">
                  <c:v>1.25</c:v>
                </c:pt>
                <c:pt idx="90">
                  <c:v>1.25</c:v>
                </c:pt>
                <c:pt idx="91">
                  <c:v>0.67438271604938249</c:v>
                </c:pt>
                <c:pt idx="92">
                  <c:v>0.23144104803493448</c:v>
                </c:pt>
                <c:pt idx="93">
                  <c:v>0.25571428571428562</c:v>
                </c:pt>
                <c:pt idx="94">
                  <c:v>9.4210526315789508E-2</c:v>
                </c:pt>
                <c:pt idx="95">
                  <c:v>6.351931330472102E-2</c:v>
                </c:pt>
                <c:pt idx="96">
                  <c:v>5.1221434200157592E-3</c:v>
                </c:pt>
                <c:pt idx="97">
                  <c:v>1.0727611940298507E-2</c:v>
                </c:pt>
                <c:pt idx="98">
                  <c:v>0.23442808607021526</c:v>
                </c:pt>
                <c:pt idx="99">
                  <c:v>0.15930902111324383</c:v>
                </c:pt>
                <c:pt idx="100">
                  <c:v>1.25</c:v>
                </c:pt>
                <c:pt idx="101">
                  <c:v>0.20673076923076927</c:v>
                </c:pt>
                <c:pt idx="102">
                  <c:v>1.25</c:v>
                </c:pt>
                <c:pt idx="103">
                  <c:v>1.1543209876543206</c:v>
                </c:pt>
                <c:pt idx="104">
                  <c:v>0.84606986899563297</c:v>
                </c:pt>
                <c:pt idx="105">
                  <c:v>0.52999999999999969</c:v>
                </c:pt>
                <c:pt idx="106">
                  <c:v>6.4736842105263176E-2</c:v>
                </c:pt>
                <c:pt idx="107">
                  <c:v>5.0214592274678102E-2</c:v>
                </c:pt>
                <c:pt idx="108">
                  <c:v>1.8912529550827416E-2</c:v>
                </c:pt>
                <c:pt idx="109">
                  <c:v>0.11147388059701493</c:v>
                </c:pt>
                <c:pt idx="110">
                  <c:v>0.13986409966024921</c:v>
                </c:pt>
                <c:pt idx="111">
                  <c:v>3.4548944337811908E-2</c:v>
                </c:pt>
                <c:pt idx="112">
                  <c:v>0.17993630573248418</c:v>
                </c:pt>
                <c:pt idx="113">
                  <c:v>0.26923076923076933</c:v>
                </c:pt>
                <c:pt idx="114">
                  <c:v>0.60087719298245612</c:v>
                </c:pt>
                <c:pt idx="115">
                  <c:v>0.81790123456790109</c:v>
                </c:pt>
                <c:pt idx="116">
                  <c:v>0.33515283842794757</c:v>
                </c:pt>
                <c:pt idx="117">
                  <c:v>0.28071428571428558</c:v>
                </c:pt>
                <c:pt idx="118">
                  <c:v>4.9473684210526322E-2</c:v>
                </c:pt>
                <c:pt idx="119">
                  <c:v>0.17939914163090123</c:v>
                </c:pt>
                <c:pt idx="120">
                  <c:v>2.6004728132387699E-2</c:v>
                </c:pt>
                <c:pt idx="121">
                  <c:v>0.22237318840579712</c:v>
                </c:pt>
                <c:pt idx="122">
                  <c:v>0.1426953567383919</c:v>
                </c:pt>
                <c:pt idx="123">
                  <c:v>0.67370441458733221</c:v>
                </c:pt>
                <c:pt idx="124">
                  <c:v>1.25</c:v>
                </c:pt>
                <c:pt idx="125">
                  <c:v>0.64663461538461575</c:v>
                </c:pt>
                <c:pt idx="126">
                  <c:v>1.2039473684210524</c:v>
                </c:pt>
                <c:pt idx="127">
                  <c:v>0.92283950617283916</c:v>
                </c:pt>
                <c:pt idx="128">
                  <c:v>0.87336244541484698</c:v>
                </c:pt>
                <c:pt idx="129">
                  <c:v>9.8571428571428518E-2</c:v>
                </c:pt>
                <c:pt idx="130">
                  <c:v>0.17105263157894743</c:v>
                </c:pt>
                <c:pt idx="131">
                  <c:v>3.4334763948497848E-3</c:v>
                </c:pt>
                <c:pt idx="132">
                  <c:v>6.3041765169424731E-3</c:v>
                </c:pt>
                <c:pt idx="133">
                  <c:v>8.7220149253731338E-2</c:v>
                </c:pt>
                <c:pt idx="134">
                  <c:v>4.586636466591168E-2</c:v>
                </c:pt>
                <c:pt idx="135">
                  <c:v>1.25</c:v>
                </c:pt>
                <c:pt idx="136">
                  <c:v>0.41242038216560528</c:v>
                </c:pt>
                <c:pt idx="137">
                  <c:v>1.2307692307692313</c:v>
                </c:pt>
                <c:pt idx="138">
                  <c:v>1.12719298245614</c:v>
                </c:pt>
                <c:pt idx="139">
                  <c:v>0.78240740740740711</c:v>
                </c:pt>
                <c:pt idx="140">
                  <c:v>0.39628820960698685</c:v>
                </c:pt>
                <c:pt idx="141">
                  <c:v>0.10142857142857138</c:v>
                </c:pt>
                <c:pt idx="142">
                  <c:v>0.25578947368421057</c:v>
                </c:pt>
                <c:pt idx="143">
                  <c:v>5.3648068669527885E-2</c:v>
                </c:pt>
                <c:pt idx="144">
                  <c:v>0.13553979511426317</c:v>
                </c:pt>
                <c:pt idx="145">
                  <c:v>3.1249999999999997E-2</c:v>
                </c:pt>
                <c:pt idx="146">
                  <c:v>0.2281993204983013</c:v>
                </c:pt>
                <c:pt idx="147">
                  <c:v>1.7274472168905954E-2</c:v>
                </c:pt>
                <c:pt idx="148">
                  <c:v>1.25</c:v>
                </c:pt>
                <c:pt idx="149">
                  <c:v>1.0961538461538463</c:v>
                </c:pt>
                <c:pt idx="150">
                  <c:v>0.98026315789473661</c:v>
                </c:pt>
                <c:pt idx="151">
                  <c:v>0.77932098765432067</c:v>
                </c:pt>
                <c:pt idx="152">
                  <c:v>0.25327510917030566</c:v>
                </c:pt>
                <c:pt idx="153">
                  <c:v>0.70785714285714252</c:v>
                </c:pt>
                <c:pt idx="154">
                  <c:v>6.7894736842105285E-2</c:v>
                </c:pt>
                <c:pt idx="155">
                  <c:v>0.20257510729613726</c:v>
                </c:pt>
                <c:pt idx="156">
                  <c:v>0.14499605988967687</c:v>
                </c:pt>
                <c:pt idx="157">
                  <c:v>2.4720149253731342E-2</c:v>
                </c:pt>
                <c:pt idx="158">
                  <c:v>1.1891279728199325E-2</c:v>
                </c:pt>
                <c:pt idx="159">
                  <c:v>0.79174664107485626</c:v>
                </c:pt>
                <c:pt idx="160">
                  <c:v>1.25</c:v>
                </c:pt>
                <c:pt idx="161">
                  <c:v>1.25</c:v>
                </c:pt>
                <c:pt idx="162">
                  <c:v>1.25</c:v>
                </c:pt>
                <c:pt idx="163">
                  <c:v>1.0354938271604934</c:v>
                </c:pt>
                <c:pt idx="164">
                  <c:v>0.6419213973799125</c:v>
                </c:pt>
                <c:pt idx="165">
                  <c:v>0.12642857142857136</c:v>
                </c:pt>
                <c:pt idx="166">
                  <c:v>5.8421052631578971E-2</c:v>
                </c:pt>
                <c:pt idx="167">
                  <c:v>3.4334763948497848E-3</c:v>
                </c:pt>
                <c:pt idx="168">
                  <c:v>6.0677698975571306E-2</c:v>
                </c:pt>
                <c:pt idx="169">
                  <c:v>0.11639492753623189</c:v>
                </c:pt>
                <c:pt idx="170">
                  <c:v>5.4926387315968307E-2</c:v>
                </c:pt>
                <c:pt idx="171">
                  <c:v>0.51151631477927084</c:v>
                </c:pt>
                <c:pt idx="172">
                  <c:v>0.4028662420382168</c:v>
                </c:pt>
                <c:pt idx="173">
                  <c:v>0.92307692307692335</c:v>
                </c:pt>
                <c:pt idx="174">
                  <c:v>1.25</c:v>
                </c:pt>
                <c:pt idx="175">
                  <c:v>0.6651234567901233</c:v>
                </c:pt>
                <c:pt idx="176">
                  <c:v>0.88646288209606972</c:v>
                </c:pt>
                <c:pt idx="177">
                  <c:v>0.58214285714285685</c:v>
                </c:pt>
                <c:pt idx="178">
                  <c:v>0.26421052631578951</c:v>
                </c:pt>
                <c:pt idx="179">
                  <c:v>9.5708154506437743E-2</c:v>
                </c:pt>
                <c:pt idx="180">
                  <c:v>1.9700551615445226E-3</c:v>
                </c:pt>
                <c:pt idx="181">
                  <c:v>0</c:v>
                </c:pt>
                <c:pt idx="182">
                  <c:v>6.002265005662516E-2</c:v>
                </c:pt>
                <c:pt idx="183">
                  <c:v>0.1880998080614204</c:v>
                </c:pt>
                <c:pt idx="184">
                  <c:v>1.1719745222929938</c:v>
                </c:pt>
                <c:pt idx="185">
                  <c:v>0.67307692307692324</c:v>
                </c:pt>
                <c:pt idx="186">
                  <c:v>0.8815789473684208</c:v>
                </c:pt>
                <c:pt idx="187">
                  <c:v>1.0833333333333333</c:v>
                </c:pt>
                <c:pt idx="188">
                  <c:v>0.32641921397379914</c:v>
                </c:pt>
                <c:pt idx="189">
                  <c:v>7.4999999999999969E-2</c:v>
                </c:pt>
                <c:pt idx="190">
                  <c:v>0.13473684210526318</c:v>
                </c:pt>
                <c:pt idx="191">
                  <c:v>0.10944206008583689</c:v>
                </c:pt>
                <c:pt idx="192">
                  <c:v>3.7825059101654832E-2</c:v>
                </c:pt>
                <c:pt idx="193">
                  <c:v>0.13759328358208955</c:v>
                </c:pt>
                <c:pt idx="194">
                  <c:v>0.16987542468856176</c:v>
                </c:pt>
                <c:pt idx="195">
                  <c:v>4.8944337811900197E-2</c:v>
                </c:pt>
                <c:pt idx="196">
                  <c:v>0.64490445859872647</c:v>
                </c:pt>
                <c:pt idx="197">
                  <c:v>1.25</c:v>
                </c:pt>
                <c:pt idx="198">
                  <c:v>1.25</c:v>
                </c:pt>
                <c:pt idx="199">
                  <c:v>0.54166666666666652</c:v>
                </c:pt>
                <c:pt idx="200">
                  <c:v>0.888646288209607</c:v>
                </c:pt>
                <c:pt idx="201">
                  <c:v>0.19928571428571423</c:v>
                </c:pt>
                <c:pt idx="202">
                  <c:v>0.15105263157894744</c:v>
                </c:pt>
                <c:pt idx="203">
                  <c:v>0.3103004291845492</c:v>
                </c:pt>
                <c:pt idx="204">
                  <c:v>4.9251379038613069E-2</c:v>
                </c:pt>
                <c:pt idx="205">
                  <c:v>0.10867537313432835</c:v>
                </c:pt>
                <c:pt idx="206">
                  <c:v>2.8878822197055502E-2</c:v>
                </c:pt>
                <c:pt idx="207">
                  <c:v>2.7831094049904036E-2</c:v>
                </c:pt>
                <c:pt idx="208">
                  <c:v>0.32643312101910843</c:v>
                </c:pt>
                <c:pt idx="209">
                  <c:v>0.27644230769230776</c:v>
                </c:pt>
                <c:pt idx="210">
                  <c:v>1.2390350877192977</c:v>
                </c:pt>
                <c:pt idx="211">
                  <c:v>0.56018518518518512</c:v>
                </c:pt>
                <c:pt idx="212">
                  <c:v>0.30021834061135366</c:v>
                </c:pt>
                <c:pt idx="213">
                  <c:v>0.15499999999999994</c:v>
                </c:pt>
                <c:pt idx="214">
                  <c:v>0</c:v>
                </c:pt>
                <c:pt idx="215">
                  <c:v>5.3648068669527885E-2</c:v>
                </c:pt>
                <c:pt idx="216">
                  <c:v>0.13199369582348303</c:v>
                </c:pt>
                <c:pt idx="217">
                  <c:v>0.1539855072463768</c:v>
                </c:pt>
                <c:pt idx="218">
                  <c:v>0.16194790486976221</c:v>
                </c:pt>
                <c:pt idx="219">
                  <c:v>0.30326295585412683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0.36462882096069865</c:v>
                </c:pt>
                <c:pt idx="225">
                  <c:v>0.59357142857142831</c:v>
                </c:pt>
                <c:pt idx="226">
                  <c:v>0.23052631578947369</c:v>
                </c:pt>
                <c:pt idx="227">
                  <c:v>0.15407725321888407</c:v>
                </c:pt>
                <c:pt idx="228">
                  <c:v>7.5256107171000772E-2</c:v>
                </c:pt>
                <c:pt idx="229">
                  <c:v>0.47388059701492535</c:v>
                </c:pt>
                <c:pt idx="230">
                  <c:v>0.13476783691959235</c:v>
                </c:pt>
                <c:pt idx="231">
                  <c:v>0.24184261036468338</c:v>
                </c:pt>
                <c:pt idx="232">
                  <c:v>0.96656050955414052</c:v>
                </c:pt>
                <c:pt idx="233">
                  <c:v>0.56490384615384637</c:v>
                </c:pt>
                <c:pt idx="234">
                  <c:v>1.25</c:v>
                </c:pt>
                <c:pt idx="235">
                  <c:v>0.42901234567901236</c:v>
                </c:pt>
                <c:pt idx="236">
                  <c:v>0.65393013100436659</c:v>
                </c:pt>
                <c:pt idx="237">
                  <c:v>7.8571428571428542E-3</c:v>
                </c:pt>
                <c:pt idx="238">
                  <c:v>0.11684210526315794</c:v>
                </c:pt>
                <c:pt idx="239">
                  <c:v>0.1788511749347258</c:v>
                </c:pt>
                <c:pt idx="240">
                  <c:v>0.11558219178082191</c:v>
                </c:pt>
                <c:pt idx="241">
                  <c:v>0</c:v>
                </c:pt>
                <c:pt idx="242">
                  <c:v>4.2502951593860694E-2</c:v>
                </c:pt>
                <c:pt idx="243">
                  <c:v>0.2721631205673759</c:v>
                </c:pt>
                <c:pt idx="244">
                  <c:v>0.69814241486068085</c:v>
                </c:pt>
                <c:pt idx="245">
                  <c:v>0.95863309352517978</c:v>
                </c:pt>
                <c:pt idx="246">
                  <c:v>0.8254237288135593</c:v>
                </c:pt>
                <c:pt idx="247">
                  <c:v>1.25</c:v>
                </c:pt>
                <c:pt idx="248">
                  <c:v>0.71444444444444466</c:v>
                </c:pt>
                <c:pt idx="249">
                  <c:v>4.055766793409378E-2</c:v>
                </c:pt>
                <c:pt idx="250">
                  <c:v>0.12686208553580008</c:v>
                </c:pt>
                <c:pt idx="251">
                  <c:v>0.14052287581699346</c:v>
                </c:pt>
                <c:pt idx="252">
                  <c:v>1.8826135105204873E-2</c:v>
                </c:pt>
                <c:pt idx="253">
                  <c:v>3.3798056611744833E-3</c:v>
                </c:pt>
                <c:pt idx="254">
                  <c:v>0.18199802176063307</c:v>
                </c:pt>
                <c:pt idx="255">
                  <c:v>0.73456790123456817</c:v>
                </c:pt>
                <c:pt idx="256">
                  <c:v>1.25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0.85067873303167418</c:v>
                </c:pt>
                <c:pt idx="261">
                  <c:v>0.18109715796430939</c:v>
                </c:pt>
                <c:pt idx="262">
                  <c:v>0.31688311688311699</c:v>
                </c:pt>
                <c:pt idx="263">
                  <c:v>0.13600697471665216</c:v>
                </c:pt>
                <c:pt idx="264">
                  <c:v>0.18789237668161432</c:v>
                </c:pt>
                <c:pt idx="265">
                  <c:v>9.5660289314045757E-2</c:v>
                </c:pt>
                <c:pt idx="266">
                  <c:v>0</c:v>
                </c:pt>
                <c:pt idx="267">
                  <c:v>0.31472491909385114</c:v>
                </c:pt>
                <c:pt idx="268">
                  <c:v>0.32808398950131235</c:v>
                </c:pt>
                <c:pt idx="269">
                  <c:v>0.30608974358974361</c:v>
                </c:pt>
                <c:pt idx="270">
                  <c:v>1.25</c:v>
                </c:pt>
                <c:pt idx="271">
                  <c:v>1.25</c:v>
                </c:pt>
                <c:pt idx="272">
                  <c:v>0.21500843170320399</c:v>
                </c:pt>
                <c:pt idx="273">
                  <c:v>0.11131840796019898</c:v>
                </c:pt>
                <c:pt idx="274">
                  <c:v>0.10078277886497064</c:v>
                </c:pt>
                <c:pt idx="275">
                  <c:v>4.9454828660436156E-2</c:v>
                </c:pt>
                <c:pt idx="276">
                  <c:v>5.757800891530461E-2</c:v>
                </c:pt>
                <c:pt idx="277">
                  <c:v>0.5393318965517242</c:v>
                </c:pt>
                <c:pt idx="278">
                  <c:v>0.16851168511685119</c:v>
                </c:pt>
                <c:pt idx="279">
                  <c:v>0.39982425307557112</c:v>
                </c:pt>
                <c:pt idx="280">
                  <c:v>0.38709677419354843</c:v>
                </c:pt>
                <c:pt idx="281">
                  <c:v>1.25</c:v>
                </c:pt>
                <c:pt idx="282">
                  <c:v>1.25</c:v>
                </c:pt>
                <c:pt idx="283">
                  <c:v>1.25</c:v>
                </c:pt>
                <c:pt idx="284">
                  <c:v>0.72417707150964816</c:v>
                </c:pt>
                <c:pt idx="285">
                  <c:v>0.78666666666666696</c:v>
                </c:pt>
                <c:pt idx="286">
                  <c:v>0.17139479905437355</c:v>
                </c:pt>
                <c:pt idx="287">
                  <c:v>0.10212765957446808</c:v>
                </c:pt>
                <c:pt idx="288">
                  <c:v>0.43831494483450351</c:v>
                </c:pt>
                <c:pt idx="289">
                  <c:v>0.32035175879396982</c:v>
                </c:pt>
                <c:pt idx="290">
                  <c:v>0.35479632063074901</c:v>
                </c:pt>
                <c:pt idx="291">
                  <c:v>1.25</c:v>
                </c:pt>
                <c:pt idx="292">
                  <c:v>1.25</c:v>
                </c:pt>
                <c:pt idx="293">
                  <c:v>0.99999999999999978</c:v>
                </c:pt>
                <c:pt idx="294">
                  <c:v>1.25</c:v>
                </c:pt>
                <c:pt idx="295">
                  <c:v>0.81395348837209303</c:v>
                </c:pt>
                <c:pt idx="296">
                  <c:v>0.89037433155080248</c:v>
                </c:pt>
                <c:pt idx="297">
                  <c:v>1.2442899702085404</c:v>
                </c:pt>
                <c:pt idx="298">
                  <c:v>2.3350846468184475E-2</c:v>
                </c:pt>
                <c:pt idx="299">
                  <c:v>3.8773669972948614E-2</c:v>
                </c:pt>
                <c:pt idx="300">
                  <c:v>5.197132616487455E-2</c:v>
                </c:pt>
                <c:pt idx="301">
                  <c:v>1.3367609254498716E-2</c:v>
                </c:pt>
                <c:pt idx="302">
                  <c:v>0.35098522167487689</c:v>
                </c:pt>
                <c:pt idx="303">
                  <c:v>0.12793176972281453</c:v>
                </c:pt>
                <c:pt idx="304">
                  <c:v>1.25</c:v>
                </c:pt>
                <c:pt idx="305">
                  <c:v>0.31937172774869105</c:v>
                </c:pt>
                <c:pt idx="306">
                  <c:v>1.1140495867768596</c:v>
                </c:pt>
                <c:pt idx="307">
                  <c:v>0.67857142857142849</c:v>
                </c:pt>
                <c:pt idx="308">
                  <c:v>0.8950542822677926</c:v>
                </c:pt>
                <c:pt idx="309">
                  <c:v>1.25</c:v>
                </c:pt>
                <c:pt idx="310">
                  <c:v>8.7158628704241722E-2</c:v>
                </c:pt>
                <c:pt idx="311">
                  <c:v>7.0897155361050318E-2</c:v>
                </c:pt>
                <c:pt idx="312">
                  <c:v>6.2176165803108807E-2</c:v>
                </c:pt>
                <c:pt idx="313">
                  <c:v>0.23922518159806305</c:v>
                </c:pt>
                <c:pt idx="314">
                  <c:v>1.3392857142857137E-2</c:v>
                </c:pt>
                <c:pt idx="315">
                  <c:v>9.0909090909090912E-2</c:v>
                </c:pt>
                <c:pt idx="316">
                  <c:v>0.25545171339563871</c:v>
                </c:pt>
                <c:pt idx="317">
                  <c:v>0.83333333333333293</c:v>
                </c:pt>
                <c:pt idx="318">
                  <c:v>0.36131386861313874</c:v>
                </c:pt>
                <c:pt idx="319">
                  <c:v>0.41176470588235287</c:v>
                </c:pt>
                <c:pt idx="320">
                  <c:v>0.64559819413092556</c:v>
                </c:pt>
                <c:pt idx="321">
                  <c:v>0.56320836965998267</c:v>
                </c:pt>
                <c:pt idx="322">
                  <c:v>0.14444444444444446</c:v>
                </c:pt>
                <c:pt idx="323">
                  <c:v>6.0722521137586465E-2</c:v>
                </c:pt>
                <c:pt idx="324">
                  <c:v>0.1294642857142857</c:v>
                </c:pt>
                <c:pt idx="325">
                  <c:v>2.3694602896007028E-2</c:v>
                </c:pt>
                <c:pt idx="326">
                  <c:v>0.17505720823798629</c:v>
                </c:pt>
                <c:pt idx="327">
                  <c:v>0.29251700680272102</c:v>
                </c:pt>
                <c:pt idx="328">
                  <c:v>0.72754491017964062</c:v>
                </c:pt>
                <c:pt idx="329">
                  <c:v>1.218181818181818</c:v>
                </c:pt>
                <c:pt idx="330">
                  <c:v>0.70562770562770549</c:v>
                </c:pt>
                <c:pt idx="331">
                  <c:v>0.27216494845360828</c:v>
                </c:pt>
                <c:pt idx="332">
                  <c:v>0.51458333333333328</c:v>
                </c:pt>
                <c:pt idx="333">
                  <c:v>0.16046213093709885</c:v>
                </c:pt>
                <c:pt idx="334">
                  <c:v>0.32896064581231083</c:v>
                </c:pt>
                <c:pt idx="335">
                  <c:v>8.0357142857142863E-2</c:v>
                </c:pt>
                <c:pt idx="336">
                  <c:v>0.13406408094435079</c:v>
                </c:pt>
                <c:pt idx="337">
                  <c:v>1.6129032258064519E-2</c:v>
                </c:pt>
                <c:pt idx="338">
                  <c:v>4.0308239478363948E-2</c:v>
                </c:pt>
                <c:pt idx="339">
                  <c:v>0.299412915851272</c:v>
                </c:pt>
                <c:pt idx="340">
                  <c:v>0.88998357963875185</c:v>
                </c:pt>
                <c:pt idx="341">
                  <c:v>1.25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0.12801101169993118</c:v>
                </c:pt>
                <c:pt idx="346">
                  <c:v>0.1726535341830823</c:v>
                </c:pt>
                <c:pt idx="347">
                  <c:v>8.4025854108956619E-2</c:v>
                </c:pt>
                <c:pt idx="348">
                  <c:v>0.10518834399431413</c:v>
                </c:pt>
                <c:pt idx="349">
                  <c:v>0.17647058823529413</c:v>
                </c:pt>
                <c:pt idx="350">
                  <c:v>5.7271557271557264E-2</c:v>
                </c:pt>
                <c:pt idx="351">
                  <c:v>0.55723542116630687</c:v>
                </c:pt>
                <c:pt idx="352">
                  <c:v>0.89090909090909098</c:v>
                </c:pt>
                <c:pt idx="353">
                  <c:v>0.24170616113744073</c:v>
                </c:pt>
                <c:pt idx="354">
                  <c:v>0.89406779661016966</c:v>
                </c:pt>
                <c:pt idx="355">
                  <c:v>1.25</c:v>
                </c:pt>
                <c:pt idx="356">
                  <c:v>1.25</c:v>
                </c:pt>
                <c:pt idx="357">
                  <c:v>0.66666666666666685</c:v>
                </c:pt>
                <c:pt idx="358">
                  <c:v>0.34231200897867575</c:v>
                </c:pt>
                <c:pt idx="359">
                  <c:v>0.12623097582811099</c:v>
                </c:pt>
                <c:pt idx="360">
                  <c:v>3.928123694107815E-2</c:v>
                </c:pt>
                <c:pt idx="361">
                  <c:v>0</c:v>
                </c:pt>
                <c:pt idx="362">
                  <c:v>2.5059665871121711E-2</c:v>
                </c:pt>
                <c:pt idx="363">
                  <c:v>0.83823529411764708</c:v>
                </c:pt>
                <c:pt idx="364">
                  <c:v>0.75655430711610494</c:v>
                </c:pt>
                <c:pt idx="365">
                  <c:v>1.25</c:v>
                </c:pt>
                <c:pt idx="366">
                  <c:v>1.25</c:v>
                </c:pt>
                <c:pt idx="367">
                  <c:v>0.401685393258427</c:v>
                </c:pt>
                <c:pt idx="368">
                  <c:v>0.31307550644567211</c:v>
                </c:pt>
                <c:pt idx="369">
                  <c:v>0.79635258358662597</c:v>
                </c:pt>
                <c:pt idx="370">
                  <c:v>0.15517241379310345</c:v>
                </c:pt>
                <c:pt idx="371">
                  <c:v>6.3084112149532703E-2</c:v>
                </c:pt>
                <c:pt idx="372">
                  <c:v>5.7815845824411134E-2</c:v>
                </c:pt>
                <c:pt idx="373">
                  <c:v>6.3055062166962689E-2</c:v>
                </c:pt>
                <c:pt idx="374">
                  <c:v>0.25828729281767954</c:v>
                </c:pt>
                <c:pt idx="375">
                  <c:v>4.6849757673667197E-2</c:v>
                </c:pt>
                <c:pt idx="376">
                  <c:v>0.90282131661441978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0.43902439024390244</c:v>
                </c:pt>
                <c:pt idx="381">
                  <c:v>0.22773722627737225</c:v>
                </c:pt>
                <c:pt idx="382">
                  <c:v>0.18299246501614644</c:v>
                </c:pt>
                <c:pt idx="383">
                  <c:v>1.7241379310344831E-2</c:v>
                </c:pt>
                <c:pt idx="384">
                  <c:v>6.2101376300772067E-2</c:v>
                </c:pt>
                <c:pt idx="385">
                  <c:v>1.6071428571428573E-2</c:v>
                </c:pt>
                <c:pt idx="386">
                  <c:v>0.14480587618048266</c:v>
                </c:pt>
                <c:pt idx="387">
                  <c:v>0.69923371647509569</c:v>
                </c:pt>
                <c:pt idx="388">
                  <c:v>0.52307692307692311</c:v>
                </c:pt>
                <c:pt idx="389">
                  <c:v>1.1947368421052629</c:v>
                </c:pt>
                <c:pt idx="390">
                  <c:v>0.43961352657004832</c:v>
                </c:pt>
                <c:pt idx="391">
                  <c:v>0.15274463007159902</c:v>
                </c:pt>
                <c:pt idx="392">
                  <c:v>0.293286219081272</c:v>
                </c:pt>
                <c:pt idx="393">
                  <c:v>0.11712846347607053</c:v>
                </c:pt>
                <c:pt idx="394">
                  <c:v>1.3462976813762156E-2</c:v>
                </c:pt>
                <c:pt idx="395">
                  <c:v>1.8559762435040837E-2</c:v>
                </c:pt>
                <c:pt idx="396">
                  <c:v>1.6865776528461003E-2</c:v>
                </c:pt>
                <c:pt idx="397">
                  <c:v>1.2412723041117143E-2</c:v>
                </c:pt>
                <c:pt idx="398">
                  <c:v>0.88748241912798886</c:v>
                </c:pt>
                <c:pt idx="399">
                  <c:v>0.94662921348314588</c:v>
                </c:pt>
                <c:pt idx="400">
                  <c:v>1.1570247933884297</c:v>
                </c:pt>
                <c:pt idx="401">
                  <c:v>0.5692307692307691</c:v>
                </c:pt>
                <c:pt idx="402">
                  <c:v>1.25</c:v>
                </c:pt>
                <c:pt idx="403">
                  <c:v>0.95783132530120463</c:v>
                </c:pt>
                <c:pt idx="404">
                  <c:v>0.7759999999999998</c:v>
                </c:pt>
                <c:pt idx="405">
                  <c:v>0.25828729281767965</c:v>
                </c:pt>
                <c:pt idx="406">
                  <c:v>0.16074600355239788</c:v>
                </c:pt>
                <c:pt idx="407">
                  <c:v>7.2740631888317434E-2</c:v>
                </c:pt>
                <c:pt idx="408">
                  <c:v>6.3798219584569743E-2</c:v>
                </c:pt>
                <c:pt idx="409">
                  <c:v>1.0620915032679737E-2</c:v>
                </c:pt>
                <c:pt idx="410">
                  <c:v>0.11261730969760166</c:v>
                </c:pt>
                <c:pt idx="411">
                  <c:v>0.38206627680311889</c:v>
                </c:pt>
                <c:pt idx="412">
                  <c:v>0.43478260869565222</c:v>
                </c:pt>
                <c:pt idx="413">
                  <c:v>0.70425531914893613</c:v>
                </c:pt>
                <c:pt idx="414">
                  <c:v>1.25</c:v>
                </c:pt>
                <c:pt idx="415">
                  <c:v>1.25</c:v>
                </c:pt>
                <c:pt idx="416">
                  <c:v>0.76296296296296306</c:v>
                </c:pt>
                <c:pt idx="417">
                  <c:v>0.13267813267813267</c:v>
                </c:pt>
                <c:pt idx="418">
                  <c:v>0.13016157989228005</c:v>
                </c:pt>
                <c:pt idx="419">
                  <c:v>4.0577716643741414E-2</c:v>
                </c:pt>
                <c:pt idx="420">
                  <c:v>1.8931710615280598E-2</c:v>
                </c:pt>
                <c:pt idx="421">
                  <c:v>0</c:v>
                </c:pt>
                <c:pt idx="422">
                  <c:v>0.22009132420091324</c:v>
                </c:pt>
                <c:pt idx="423">
                  <c:v>0.68421052631578949</c:v>
                </c:pt>
                <c:pt idx="424">
                  <c:v>0.63050847457627124</c:v>
                </c:pt>
                <c:pt idx="425">
                  <c:v>0.9026128266033252</c:v>
                </c:pt>
                <c:pt idx="426">
                  <c:v>0.48421052631578937</c:v>
                </c:pt>
                <c:pt idx="427">
                  <c:v>1.25</c:v>
                </c:pt>
                <c:pt idx="428">
                  <c:v>0.67095115681233941</c:v>
                </c:pt>
                <c:pt idx="429">
                  <c:v>0.15776397515527954</c:v>
                </c:pt>
                <c:pt idx="430">
                  <c:v>8.1690140845070439E-2</c:v>
                </c:pt>
                <c:pt idx="431">
                  <c:v>0.12764003673094582</c:v>
                </c:pt>
                <c:pt idx="432">
                  <c:v>1.6010673782521679E-2</c:v>
                </c:pt>
                <c:pt idx="433">
                  <c:v>1.9469026548672573E-2</c:v>
                </c:pt>
                <c:pt idx="434">
                  <c:v>7.501875468867217E-4</c:v>
                </c:pt>
                <c:pt idx="435">
                  <c:v>0.23076923076923073</c:v>
                </c:pt>
                <c:pt idx="436">
                  <c:v>0.62776025236593092</c:v>
                </c:pt>
                <c:pt idx="437">
                  <c:v>0.73981191222570508</c:v>
                </c:pt>
                <c:pt idx="438">
                  <c:v>1.25</c:v>
                </c:pt>
                <c:pt idx="439">
                  <c:v>1.25</c:v>
                </c:pt>
                <c:pt idx="440">
                  <c:v>0.84470588235294131</c:v>
                </c:pt>
                <c:pt idx="441">
                  <c:v>0.53387533875338755</c:v>
                </c:pt>
                <c:pt idx="442">
                  <c:v>6.4631956912028721E-2</c:v>
                </c:pt>
                <c:pt idx="443">
                  <c:v>0.11937857726901062</c:v>
                </c:pt>
                <c:pt idx="444">
                  <c:v>0.14927768860353133</c:v>
                </c:pt>
                <c:pt idx="445">
                  <c:v>5.68278201865988E-2</c:v>
                </c:pt>
                <c:pt idx="446">
                  <c:v>0.11674347158218122</c:v>
                </c:pt>
                <c:pt idx="447">
                  <c:v>0.17989417989417997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0.59566787003610122</c:v>
                </c:pt>
                <c:pt idx="452">
                  <c:v>0.18936170212765957</c:v>
                </c:pt>
                <c:pt idx="453">
                  <c:v>0.49873417721519003</c:v>
                </c:pt>
                <c:pt idx="454">
                  <c:v>3.8606403013182689E-2</c:v>
                </c:pt>
                <c:pt idx="455">
                  <c:v>8.0120937263794392E-2</c:v>
                </c:pt>
                <c:pt idx="456">
                  <c:v>5.289588215600937E-2</c:v>
                </c:pt>
                <c:pt idx="457">
                  <c:v>9.1934084995663468E-2</c:v>
                </c:pt>
                <c:pt idx="458">
                  <c:v>6.6549912434325731E-2</c:v>
                </c:pt>
                <c:pt idx="459">
                  <c:v>0.14882943143812705</c:v>
                </c:pt>
                <c:pt idx="460">
                  <c:v>1.25</c:v>
                </c:pt>
                <c:pt idx="461">
                  <c:v>1.25</c:v>
                </c:pt>
                <c:pt idx="462">
                  <c:v>1.0967741935483872</c:v>
                </c:pt>
                <c:pt idx="463">
                  <c:v>0.40000000000000013</c:v>
                </c:pt>
                <c:pt idx="464">
                  <c:v>0.62668918918918903</c:v>
                </c:pt>
                <c:pt idx="465">
                  <c:v>0.11143984220907296</c:v>
                </c:pt>
                <c:pt idx="466">
                  <c:v>0.24789029535864976</c:v>
                </c:pt>
                <c:pt idx="467">
                  <c:v>0.13526570048309178</c:v>
                </c:pt>
                <c:pt idx="468">
                  <c:v>5.3440213760855056E-3</c:v>
                </c:pt>
                <c:pt idx="469">
                  <c:v>2.9928918817807709E-3</c:v>
                </c:pt>
                <c:pt idx="470">
                  <c:v>0.14975369458128079</c:v>
                </c:pt>
                <c:pt idx="471">
                  <c:v>4.4368600682593864E-2</c:v>
                </c:pt>
                <c:pt idx="472">
                  <c:v>1.1170886075949367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0.54799999999999993</c:v>
                </c:pt>
                <c:pt idx="477">
                  <c:v>0.26159793814432986</c:v>
                </c:pt>
                <c:pt idx="478">
                  <c:v>0.19567690557451647</c:v>
                </c:pt>
                <c:pt idx="479">
                  <c:v>0.14491654021244313</c:v>
                </c:pt>
                <c:pt idx="480">
                  <c:v>0.05</c:v>
                </c:pt>
                <c:pt idx="481">
                  <c:v>4.9067713444553483E-2</c:v>
                </c:pt>
                <c:pt idx="482">
                  <c:v>3.3707865168539332E-2</c:v>
                </c:pt>
                <c:pt idx="483">
                  <c:v>6.6091954022988508E-2</c:v>
                </c:pt>
                <c:pt idx="484">
                  <c:v>0.13148148148148145</c:v>
                </c:pt>
                <c:pt idx="485">
                  <c:v>1.0520833333333335</c:v>
                </c:pt>
                <c:pt idx="486">
                  <c:v>1.25</c:v>
                </c:pt>
                <c:pt idx="487">
                  <c:v>1.25</c:v>
                </c:pt>
                <c:pt idx="488">
                  <c:v>0.38059701492537318</c:v>
                </c:pt>
                <c:pt idx="489">
                  <c:v>0.25000000000000011</c:v>
                </c:pt>
                <c:pt idx="490">
                  <c:v>5.3627760252365937E-2</c:v>
                </c:pt>
                <c:pt idx="491">
                  <c:v>0.1550580431177446</c:v>
                </c:pt>
                <c:pt idx="492">
                  <c:v>0.1003484320557491</c:v>
                </c:pt>
                <c:pt idx="493">
                  <c:v>0</c:v>
                </c:pt>
                <c:pt idx="494">
                  <c:v>2.1032504780114723E-2</c:v>
                </c:pt>
                <c:pt idx="495">
                  <c:v>0.31751227495908346</c:v>
                </c:pt>
                <c:pt idx="496">
                  <c:v>0.24062500000000001</c:v>
                </c:pt>
                <c:pt idx="497">
                  <c:v>1.25</c:v>
                </c:pt>
                <c:pt idx="498">
                  <c:v>1.25</c:v>
                </c:pt>
                <c:pt idx="499">
                  <c:v>1.25</c:v>
                </c:pt>
                <c:pt idx="500">
                  <c:v>0.60753880266075388</c:v>
                </c:pt>
                <c:pt idx="501">
                  <c:v>1.9562715765247408E-2</c:v>
                </c:pt>
                <c:pt idx="502">
                  <c:v>0.14658726523133303</c:v>
                </c:pt>
                <c:pt idx="503">
                  <c:v>7.0588235294117658E-3</c:v>
                </c:pt>
                <c:pt idx="504">
                  <c:v>7.9808459696727879E-4</c:v>
                </c:pt>
                <c:pt idx="505">
                  <c:v>4.3027888446215135E-2</c:v>
                </c:pt>
                <c:pt idx="506">
                  <c:v>0.32844932844932845</c:v>
                </c:pt>
                <c:pt idx="507">
                  <c:v>0.57818930041152272</c:v>
                </c:pt>
                <c:pt idx="508">
                  <c:v>1.25</c:v>
                </c:pt>
                <c:pt idx="509">
                  <c:v>1.25</c:v>
                </c:pt>
                <c:pt idx="510">
                  <c:v>0.78378378378378388</c:v>
                </c:pt>
                <c:pt idx="511">
                  <c:v>1.25</c:v>
                </c:pt>
                <c:pt idx="512">
                  <c:v>1.25</c:v>
                </c:pt>
                <c:pt idx="513">
                  <c:v>0.86923721709974811</c:v>
                </c:pt>
                <c:pt idx="514">
                  <c:v>0.48106591865357634</c:v>
                </c:pt>
                <c:pt idx="515">
                  <c:v>0.68636911942098933</c:v>
                </c:pt>
                <c:pt idx="516">
                  <c:v>0.27544351073762841</c:v>
                </c:pt>
                <c:pt idx="517">
                  <c:v>4.6448087431693992E-2</c:v>
                </c:pt>
                <c:pt idx="518">
                  <c:v>6.9792802617230115E-2</c:v>
                </c:pt>
                <c:pt idx="519">
                  <c:v>3.034682080924855E-2</c:v>
                </c:pt>
                <c:pt idx="520">
                  <c:v>0.25201072386058981</c:v>
                </c:pt>
                <c:pt idx="521">
                  <c:v>1.1674008810572687</c:v>
                </c:pt>
                <c:pt idx="522">
                  <c:v>0.94696969696969713</c:v>
                </c:pt>
                <c:pt idx="523">
                  <c:v>0.44615384615384618</c:v>
                </c:pt>
                <c:pt idx="524">
                  <c:v>0.62420382165605082</c:v>
                </c:pt>
                <c:pt idx="525">
                  <c:v>0.3401015228426395</c:v>
                </c:pt>
                <c:pt idx="526">
                  <c:v>0.13896457765667572</c:v>
                </c:pt>
                <c:pt idx="527">
                  <c:v>0.16425992779783391</c:v>
                </c:pt>
                <c:pt idx="528">
                  <c:v>8.0308880308880295E-2</c:v>
                </c:pt>
                <c:pt idx="529">
                  <c:v>4.6109510086455335E-2</c:v>
                </c:pt>
                <c:pt idx="530">
                  <c:v>0</c:v>
                </c:pt>
                <c:pt idx="531">
                  <c:v>1.9292604501607725E-2</c:v>
                </c:pt>
                <c:pt idx="532">
                  <c:v>0.24366471734892789</c:v>
                </c:pt>
                <c:pt idx="533">
                  <c:v>1.25</c:v>
                </c:pt>
                <c:pt idx="534">
                  <c:v>0.66233766233766211</c:v>
                </c:pt>
                <c:pt idx="535">
                  <c:v>0.1766304347826087</c:v>
                </c:pt>
                <c:pt idx="536">
                  <c:v>0.23204419889502759</c:v>
                </c:pt>
                <c:pt idx="537">
                  <c:v>0.25083986562150057</c:v>
                </c:pt>
                <c:pt idx="538">
                  <c:v>0.31038251366120223</c:v>
                </c:pt>
                <c:pt idx="539">
                  <c:v>1.8879798615481436E-2</c:v>
                </c:pt>
                <c:pt idx="540">
                  <c:v>0.1052980132450331</c:v>
                </c:pt>
                <c:pt idx="541">
                  <c:v>5.8284762697751867E-2</c:v>
                </c:pt>
                <c:pt idx="542">
                  <c:v>6.2567421790722791E-2</c:v>
                </c:pt>
                <c:pt idx="543">
                  <c:v>0.53195876288659816</c:v>
                </c:pt>
                <c:pt idx="544">
                  <c:v>0.70342205323193907</c:v>
                </c:pt>
                <c:pt idx="545">
                  <c:v>1.25</c:v>
                </c:pt>
                <c:pt idx="546">
                  <c:v>1.25</c:v>
                </c:pt>
                <c:pt idx="547">
                  <c:v>0.27100271002710025</c:v>
                </c:pt>
                <c:pt idx="548">
                  <c:v>0.43712574850299413</c:v>
                </c:pt>
                <c:pt idx="549">
                  <c:v>0.28050314465408804</c:v>
                </c:pt>
                <c:pt idx="550">
                  <c:v>6.8345323741007213E-2</c:v>
                </c:pt>
                <c:pt idx="551">
                  <c:v>2.712700369913687E-2</c:v>
                </c:pt>
                <c:pt idx="552">
                  <c:v>7.3369565217391311E-2</c:v>
                </c:pt>
                <c:pt idx="553">
                  <c:v>4.9167327517842974E-2</c:v>
                </c:pt>
                <c:pt idx="554">
                  <c:v>0.17039106145251398</c:v>
                </c:pt>
                <c:pt idx="555">
                  <c:v>0.14736842105263157</c:v>
                </c:pt>
                <c:pt idx="556">
                  <c:v>0.18232044198895025</c:v>
                </c:pt>
                <c:pt idx="557">
                  <c:v>1.25</c:v>
                </c:pt>
                <c:pt idx="558">
                  <c:v>1.25</c:v>
                </c:pt>
                <c:pt idx="559">
                  <c:v>1.25</c:v>
                </c:pt>
                <c:pt idx="560">
                  <c:v>0.84137931034482738</c:v>
                </c:pt>
                <c:pt idx="561">
                  <c:v>0.21777221526908636</c:v>
                </c:pt>
                <c:pt idx="562">
                  <c:v>3.5977859778597784E-2</c:v>
                </c:pt>
                <c:pt idx="563">
                  <c:v>4.1759880686055191E-2</c:v>
                </c:pt>
                <c:pt idx="564">
                  <c:v>4.1059602649006627E-2</c:v>
                </c:pt>
                <c:pt idx="565">
                  <c:v>0.14843749999999997</c:v>
                </c:pt>
                <c:pt idx="566">
                  <c:v>1.9406392694063926E-2</c:v>
                </c:pt>
                <c:pt idx="567">
                  <c:v>9.3167701863354022E-3</c:v>
                </c:pt>
                <c:pt idx="568">
                  <c:v>0.95155709342560557</c:v>
                </c:pt>
                <c:pt idx="569">
                  <c:v>0.56768558951965054</c:v>
                </c:pt>
                <c:pt idx="570">
                  <c:v>0.33823529411764719</c:v>
                </c:pt>
                <c:pt idx="571">
                  <c:v>1.0284090909090906</c:v>
                </c:pt>
                <c:pt idx="572">
                  <c:v>1.25</c:v>
                </c:pt>
                <c:pt idx="573">
                  <c:v>0.30079155672823216</c:v>
                </c:pt>
                <c:pt idx="574">
                  <c:v>0.24435721295387633</c:v>
                </c:pt>
                <c:pt idx="575">
                  <c:v>0.16666666666666666</c:v>
                </c:pt>
                <c:pt idx="576">
                  <c:v>5.2812858783008045E-2</c:v>
                </c:pt>
                <c:pt idx="577">
                  <c:v>0.15479331574318381</c:v>
                </c:pt>
                <c:pt idx="578">
                  <c:v>4.5314109165808435E-2</c:v>
                </c:pt>
                <c:pt idx="579">
                  <c:v>0.76161616161616164</c:v>
                </c:pt>
                <c:pt idx="580">
                  <c:v>0.27671232876712326</c:v>
                </c:pt>
                <c:pt idx="581">
                  <c:v>1.25</c:v>
                </c:pt>
                <c:pt idx="582">
                  <c:v>1.25</c:v>
                </c:pt>
                <c:pt idx="583">
                  <c:v>0.53374233128834347</c:v>
                </c:pt>
                <c:pt idx="584">
                  <c:v>0.43761638733705777</c:v>
                </c:pt>
                <c:pt idx="585">
                  <c:v>0.38268156424581018</c:v>
                </c:pt>
                <c:pt idx="586">
                  <c:v>0.17793594306049823</c:v>
                </c:pt>
                <c:pt idx="587">
                  <c:v>2.0119225037257823E-2</c:v>
                </c:pt>
                <c:pt idx="588">
                  <c:v>3.5691523263224986E-2</c:v>
                </c:pt>
                <c:pt idx="589">
                  <c:v>7.0078740157480321E-2</c:v>
                </c:pt>
                <c:pt idx="590">
                  <c:v>0.32322053675612605</c:v>
                </c:pt>
                <c:pt idx="591">
                  <c:v>1.4598540145985401E-2</c:v>
                </c:pt>
                <c:pt idx="592">
                  <c:v>0.92161520190023771</c:v>
                </c:pt>
                <c:pt idx="593">
                  <c:v>0.80869565217391293</c:v>
                </c:pt>
                <c:pt idx="594">
                  <c:v>0.94238683127572032</c:v>
                </c:pt>
                <c:pt idx="595">
                  <c:v>0.42857142857142855</c:v>
                </c:pt>
                <c:pt idx="596">
                  <c:v>0.39575971731448761</c:v>
                </c:pt>
                <c:pt idx="597">
                  <c:v>0.35815147625160459</c:v>
                </c:pt>
                <c:pt idx="598">
                  <c:v>0.22283205268935238</c:v>
                </c:pt>
                <c:pt idx="599">
                  <c:v>0.15116772823779198</c:v>
                </c:pt>
                <c:pt idx="600">
                  <c:v>2.6092628832354854E-3</c:v>
                </c:pt>
                <c:pt idx="601">
                  <c:v>0.2529673590504451</c:v>
                </c:pt>
                <c:pt idx="602">
                  <c:v>0.1009564293304995</c:v>
                </c:pt>
                <c:pt idx="603">
                  <c:v>0.51118760757314974</c:v>
                </c:pt>
                <c:pt idx="604">
                  <c:v>0.98943661971830987</c:v>
                </c:pt>
                <c:pt idx="605">
                  <c:v>1.25</c:v>
                </c:pt>
                <c:pt idx="606">
                  <c:v>1.2086330935251794</c:v>
                </c:pt>
                <c:pt idx="607">
                  <c:v>0.84593023255813948</c:v>
                </c:pt>
                <c:pt idx="608">
                  <c:v>0.59958071278826008</c:v>
                </c:pt>
                <c:pt idx="609">
                  <c:v>0.38427947598253276</c:v>
                </c:pt>
                <c:pt idx="610">
                  <c:v>9.753914988814319E-2</c:v>
                </c:pt>
                <c:pt idx="611">
                  <c:v>2.9197080291970795E-2</c:v>
                </c:pt>
                <c:pt idx="612">
                  <c:v>3.7204058624577215E-2</c:v>
                </c:pt>
                <c:pt idx="613">
                  <c:v>5.8015267175572517E-2</c:v>
                </c:pt>
                <c:pt idx="614">
                  <c:v>0.16416416416416413</c:v>
                </c:pt>
                <c:pt idx="615">
                  <c:v>0.15396825396825398</c:v>
                </c:pt>
                <c:pt idx="616">
                  <c:v>0.74238227146814406</c:v>
                </c:pt>
                <c:pt idx="617">
                  <c:v>1.25</c:v>
                </c:pt>
                <c:pt idx="618">
                  <c:v>1.1520467836257311</c:v>
                </c:pt>
                <c:pt idx="619">
                  <c:v>1.159159159159159</c:v>
                </c:pt>
                <c:pt idx="620">
                  <c:v>0.97034764826175879</c:v>
                </c:pt>
                <c:pt idx="621">
                  <c:v>0.52802893309222421</c:v>
                </c:pt>
                <c:pt idx="622">
                  <c:v>0.18735362997658078</c:v>
                </c:pt>
                <c:pt idx="623">
                  <c:v>4.831358249772106E-2</c:v>
                </c:pt>
                <c:pt idx="624">
                  <c:v>0.12678288431061804</c:v>
                </c:pt>
                <c:pt idx="625">
                  <c:v>9.1491308325709062E-4</c:v>
                </c:pt>
                <c:pt idx="626">
                  <c:v>0.10650887573964497</c:v>
                </c:pt>
                <c:pt idx="627">
                  <c:v>2.7982326951399118E-2</c:v>
                </c:pt>
                <c:pt idx="628">
                  <c:v>0.81489841986455991</c:v>
                </c:pt>
                <c:pt idx="629">
                  <c:v>0.98837209302325602</c:v>
                </c:pt>
                <c:pt idx="630">
                  <c:v>0.82236842105263153</c:v>
                </c:pt>
                <c:pt idx="631">
                  <c:v>0.37398373983739835</c:v>
                </c:pt>
                <c:pt idx="632">
                  <c:v>0.39965986394557823</c:v>
                </c:pt>
                <c:pt idx="633">
                  <c:v>0.12366230677764566</c:v>
                </c:pt>
                <c:pt idx="634">
                  <c:v>8.7659574468085102E-2</c:v>
                </c:pt>
                <c:pt idx="635">
                  <c:v>0.10509138381201046</c:v>
                </c:pt>
                <c:pt idx="636">
                  <c:v>1.936289818863211E-2</c:v>
                </c:pt>
                <c:pt idx="637">
                  <c:v>0.30475763016157992</c:v>
                </c:pt>
                <c:pt idx="638">
                  <c:v>1.8691588785046735E-2</c:v>
                </c:pt>
                <c:pt idx="639">
                  <c:v>0.15358931552587651</c:v>
                </c:pt>
                <c:pt idx="640">
                  <c:v>0.90490797546012269</c:v>
                </c:pt>
                <c:pt idx="641">
                  <c:v>1.25</c:v>
                </c:pt>
                <c:pt idx="642">
                  <c:v>0.9825174825174825</c:v>
                </c:pt>
                <c:pt idx="643">
                  <c:v>1.25</c:v>
                </c:pt>
                <c:pt idx="644">
                  <c:v>0.69999999999999984</c:v>
                </c:pt>
                <c:pt idx="645">
                  <c:v>0.32923076923076922</c:v>
                </c:pt>
                <c:pt idx="646">
                  <c:v>7.849829351535835E-2</c:v>
                </c:pt>
                <c:pt idx="647">
                  <c:v>0.12799401197604793</c:v>
                </c:pt>
                <c:pt idx="648">
                  <c:v>4.8333333333333325E-2</c:v>
                </c:pt>
                <c:pt idx="649">
                  <c:v>1.9580419580419582E-2</c:v>
                </c:pt>
                <c:pt idx="650">
                  <c:v>7.6704545454545456E-2</c:v>
                </c:pt>
                <c:pt idx="651">
                  <c:v>1.371951219512195E-2</c:v>
                </c:pt>
                <c:pt idx="652">
                  <c:v>0.67346938775510201</c:v>
                </c:pt>
                <c:pt idx="653">
                  <c:v>1.25</c:v>
                </c:pt>
                <c:pt idx="654">
                  <c:v>1.1631799163179914</c:v>
                </c:pt>
                <c:pt idx="655">
                  <c:v>1.2356020942408383</c:v>
                </c:pt>
                <c:pt idx="656">
                  <c:v>0.69211822660098532</c:v>
                </c:pt>
                <c:pt idx="657">
                  <c:v>2.3732470334412087E-2</c:v>
                </c:pt>
                <c:pt idx="658">
                  <c:v>0.2870999030067895</c:v>
                </c:pt>
                <c:pt idx="659">
                  <c:v>0.3273381294964029</c:v>
                </c:pt>
                <c:pt idx="660">
                  <c:v>0.14513556618819776</c:v>
                </c:pt>
                <c:pt idx="661">
                  <c:v>4.6777546777546773E-2</c:v>
                </c:pt>
                <c:pt idx="662">
                  <c:v>8.049535603715173E-2</c:v>
                </c:pt>
                <c:pt idx="663">
                  <c:v>8.5447263017356459E-2</c:v>
                </c:pt>
                <c:pt idx="664">
                  <c:v>3.970223325062034E-2</c:v>
                </c:pt>
                <c:pt idx="665">
                  <c:v>1.25</c:v>
                </c:pt>
                <c:pt idx="666">
                  <c:v>1.25</c:v>
                </c:pt>
                <c:pt idx="667">
                  <c:v>0.99</c:v>
                </c:pt>
                <c:pt idx="668">
                  <c:v>0.83105022831050213</c:v>
                </c:pt>
                <c:pt idx="669">
                  <c:v>0.8967642526964561</c:v>
                </c:pt>
                <c:pt idx="670">
                  <c:v>0.40903823870220163</c:v>
                </c:pt>
                <c:pt idx="671">
                  <c:v>0.13409961685823751</c:v>
                </c:pt>
                <c:pt idx="672">
                  <c:v>5.8623040218132236E-2</c:v>
                </c:pt>
                <c:pt idx="673">
                  <c:v>0.15663801337153777</c:v>
                </c:pt>
                <c:pt idx="674">
                  <c:v>0.3064667291471414</c:v>
                </c:pt>
                <c:pt idx="675">
                  <c:v>0.48786407766990281</c:v>
                </c:pt>
                <c:pt idx="676">
                  <c:v>0.94399999999999995</c:v>
                </c:pt>
                <c:pt idx="677">
                  <c:v>0.75789473684210495</c:v>
                </c:pt>
                <c:pt idx="678">
                  <c:v>0.82773109243697485</c:v>
                </c:pt>
                <c:pt idx="679">
                  <c:v>0.14102564102564105</c:v>
                </c:pt>
                <c:pt idx="680">
                  <c:v>0.13986013986013987</c:v>
                </c:pt>
                <c:pt idx="681">
                  <c:v>0</c:v>
                </c:pt>
                <c:pt idx="682">
                  <c:v>9.9251673887357242E-2</c:v>
                </c:pt>
                <c:pt idx="683">
                  <c:v>7.2413793103448268E-2</c:v>
                </c:pt>
                <c:pt idx="684">
                  <c:v>0.24657534246575352</c:v>
                </c:pt>
                <c:pt idx="685">
                  <c:v>1.5082956259426848E-3</c:v>
                </c:pt>
                <c:pt idx="686">
                  <c:v>0.1654964894684052</c:v>
                </c:pt>
                <c:pt idx="687">
                  <c:v>0.84024577572964676</c:v>
                </c:pt>
                <c:pt idx="688">
                  <c:v>0.54596100278551518</c:v>
                </c:pt>
                <c:pt idx="689">
                  <c:v>0.57714285714285707</c:v>
                </c:pt>
                <c:pt idx="690">
                  <c:v>1.1535580524344571</c:v>
                </c:pt>
                <c:pt idx="691">
                  <c:v>0.19706498951781976</c:v>
                </c:pt>
                <c:pt idx="692">
                  <c:v>0.2857142857142857</c:v>
                </c:pt>
                <c:pt idx="693">
                  <c:v>0.11052631578947369</c:v>
                </c:pt>
                <c:pt idx="694">
                  <c:v>9.951060358890701E-2</c:v>
                </c:pt>
                <c:pt idx="695">
                  <c:v>8.1920903954802241E-2</c:v>
                </c:pt>
                <c:pt idx="696">
                  <c:v>1.0269576379974327E-2</c:v>
                </c:pt>
                <c:pt idx="697">
                  <c:v>1.6992353440951574E-3</c:v>
                </c:pt>
                <c:pt idx="698">
                  <c:v>2.7397260273972598E-2</c:v>
                </c:pt>
                <c:pt idx="699">
                  <c:v>0.42096069868995628</c:v>
                </c:pt>
                <c:pt idx="700">
                  <c:v>1.034267912772586</c:v>
                </c:pt>
                <c:pt idx="701">
                  <c:v>0.59999999999999987</c:v>
                </c:pt>
                <c:pt idx="702">
                  <c:v>1.25</c:v>
                </c:pt>
                <c:pt idx="703">
                  <c:v>1.2213740458015268</c:v>
                </c:pt>
                <c:pt idx="704">
                  <c:v>0.18932038834951453</c:v>
                </c:pt>
                <c:pt idx="705">
                  <c:v>7.5512405609492989E-2</c:v>
                </c:pt>
                <c:pt idx="706">
                  <c:v>0.14769520225776106</c:v>
                </c:pt>
                <c:pt idx="707">
                  <c:v>0.37866927592954991</c:v>
                </c:pt>
                <c:pt idx="708">
                  <c:v>3.0093289196509183E-3</c:v>
                </c:pt>
                <c:pt idx="709">
                  <c:v>8.1845238095238082E-3</c:v>
                </c:pt>
                <c:pt idx="710">
                  <c:v>9.5185995623632363E-2</c:v>
                </c:pt>
                <c:pt idx="711">
                  <c:v>0.48946515397082674</c:v>
                </c:pt>
                <c:pt idx="712">
                  <c:v>0.5473251028806585</c:v>
                </c:pt>
                <c:pt idx="713">
                  <c:v>1.25</c:v>
                </c:pt>
                <c:pt idx="714">
                  <c:v>1.25</c:v>
                </c:pt>
                <c:pt idx="715">
                  <c:v>0.91356382978723383</c:v>
                </c:pt>
                <c:pt idx="716">
                  <c:v>0.67234468937875735</c:v>
                </c:pt>
                <c:pt idx="717">
                  <c:v>0.27352941176470591</c:v>
                </c:pt>
                <c:pt idx="718">
                  <c:v>0.16470588235294126</c:v>
                </c:pt>
                <c:pt idx="719">
                  <c:v>0.11246943765281174</c:v>
                </c:pt>
                <c:pt idx="720">
                  <c:v>3.5286284953395482E-2</c:v>
                </c:pt>
                <c:pt idx="721">
                  <c:v>1.2638230647709322E-2</c:v>
                </c:pt>
                <c:pt idx="722">
                  <c:v>9.9409448818897642E-2</c:v>
                </c:pt>
                <c:pt idx="723">
                  <c:v>0.58789062499999989</c:v>
                </c:pt>
                <c:pt idx="724">
                  <c:v>0.60382513661202175</c:v>
                </c:pt>
                <c:pt idx="725">
                  <c:v>0.99115044247787631</c:v>
                </c:pt>
                <c:pt idx="726">
                  <c:v>0.79191919191919158</c:v>
                </c:pt>
                <c:pt idx="727">
                  <c:v>1.25</c:v>
                </c:pt>
                <c:pt idx="728">
                  <c:v>1.25</c:v>
                </c:pt>
                <c:pt idx="729">
                  <c:v>0.24665676077265977</c:v>
                </c:pt>
                <c:pt idx="730">
                  <c:v>0.17046818727490995</c:v>
                </c:pt>
                <c:pt idx="731">
                  <c:v>0.63925855513307983</c:v>
                </c:pt>
                <c:pt idx="732">
                  <c:v>1.5302218821729153E-2</c:v>
                </c:pt>
                <c:pt idx="733">
                  <c:v>0.47893915756630279</c:v>
                </c:pt>
                <c:pt idx="734">
                  <c:v>0.9380804953560371</c:v>
                </c:pt>
                <c:pt idx="735">
                  <c:v>6.7061143984220917E-2</c:v>
                </c:pt>
                <c:pt idx="736">
                  <c:v>1.1479099678456595</c:v>
                </c:pt>
                <c:pt idx="737">
                  <c:v>0.81578947368421051</c:v>
                </c:pt>
                <c:pt idx="738">
                  <c:v>1.0245901639344268</c:v>
                </c:pt>
                <c:pt idx="739">
                  <c:v>1.0718562874251494</c:v>
                </c:pt>
                <c:pt idx="740">
                  <c:v>0.34956521739130442</c:v>
                </c:pt>
                <c:pt idx="741">
                  <c:v>0.35648148148148162</c:v>
                </c:pt>
                <c:pt idx="742">
                  <c:v>0.23007518796992479</c:v>
                </c:pt>
                <c:pt idx="743">
                  <c:v>0.20257510729613731</c:v>
                </c:pt>
                <c:pt idx="744">
                  <c:v>5.2704576976421634E-2</c:v>
                </c:pt>
                <c:pt idx="745">
                  <c:v>7.7444336882865436E-2</c:v>
                </c:pt>
                <c:pt idx="746">
                  <c:v>0.26998841251448441</c:v>
                </c:pt>
                <c:pt idx="747">
                  <c:v>0.10730948678071536</c:v>
                </c:pt>
                <c:pt idx="748">
                  <c:v>0.37254901960784315</c:v>
                </c:pt>
                <c:pt idx="749">
                  <c:v>1.078740157480315</c:v>
                </c:pt>
                <c:pt idx="750">
                  <c:v>0.88</c:v>
                </c:pt>
                <c:pt idx="751">
                  <c:v>0.62127659574468086</c:v>
                </c:pt>
                <c:pt idx="752">
                  <c:v>0.32764505119453924</c:v>
                </c:pt>
                <c:pt idx="753">
                  <c:v>8.8331515812431843E-2</c:v>
                </c:pt>
                <c:pt idx="754">
                  <c:v>2.6541764246682274E-2</c:v>
                </c:pt>
                <c:pt idx="755">
                  <c:v>4.0918880114859994E-2</c:v>
                </c:pt>
                <c:pt idx="756">
                  <c:v>1.6528925619834711E-2</c:v>
                </c:pt>
                <c:pt idx="757">
                  <c:v>7.0578231292516988E-2</c:v>
                </c:pt>
                <c:pt idx="758">
                  <c:v>5.6078959174517704E-2</c:v>
                </c:pt>
                <c:pt idx="759">
                  <c:v>0.30966767371601206</c:v>
                </c:pt>
                <c:pt idx="760">
                  <c:v>0.66103739445114595</c:v>
                </c:pt>
                <c:pt idx="761">
                  <c:v>1.25</c:v>
                </c:pt>
                <c:pt idx="762">
                  <c:v>1.25</c:v>
                </c:pt>
                <c:pt idx="763">
                  <c:v>0.96532593619972284</c:v>
                </c:pt>
                <c:pt idx="764">
                  <c:v>0.48373644703919949</c:v>
                </c:pt>
                <c:pt idx="765">
                  <c:v>0.1400800457404231</c:v>
                </c:pt>
                <c:pt idx="766">
                  <c:v>1.751313485113835E-2</c:v>
                </c:pt>
                <c:pt idx="767">
                  <c:v>0.12524084778420042</c:v>
                </c:pt>
                <c:pt idx="768">
                  <c:v>3.0362389813907934E-2</c:v>
                </c:pt>
                <c:pt idx="769">
                  <c:v>0.47574066122799497</c:v>
                </c:pt>
                <c:pt idx="770">
                  <c:v>0.10159118727050184</c:v>
                </c:pt>
                <c:pt idx="771">
                  <c:v>0.5582761998041138</c:v>
                </c:pt>
                <c:pt idx="772">
                  <c:v>0.57560975609756093</c:v>
                </c:pt>
                <c:pt idx="773">
                  <c:v>1.25</c:v>
                </c:pt>
                <c:pt idx="774">
                  <c:v>1.25</c:v>
                </c:pt>
                <c:pt idx="775">
                  <c:v>0.23444283646888567</c:v>
                </c:pt>
                <c:pt idx="776">
                  <c:v>0.11243072050673002</c:v>
                </c:pt>
                <c:pt idx="777">
                  <c:v>2.6049204052098408E-2</c:v>
                </c:pt>
                <c:pt idx="778">
                  <c:v>0.13969335604770014</c:v>
                </c:pt>
                <c:pt idx="779">
                  <c:v>4.5292014302741365E-2</c:v>
                </c:pt>
                <c:pt idx="780">
                  <c:v>0.12774782248029862</c:v>
                </c:pt>
                <c:pt idx="781">
                  <c:v>7.68344218209758E-4</c:v>
                </c:pt>
                <c:pt idx="782">
                  <c:v>4.0547389761784076E-2</c:v>
                </c:pt>
                <c:pt idx="783">
                  <c:v>0.60320855614973279</c:v>
                </c:pt>
                <c:pt idx="784">
                  <c:v>0.51895043731778445</c:v>
                </c:pt>
                <c:pt idx="785">
                  <c:v>0.36781609195402304</c:v>
                </c:pt>
                <c:pt idx="786">
                  <c:v>0.95493934142114401</c:v>
                </c:pt>
                <c:pt idx="787">
                  <c:v>1.1761565836298933</c:v>
                </c:pt>
                <c:pt idx="788">
                  <c:v>0.3459183673469387</c:v>
                </c:pt>
                <c:pt idx="789">
                  <c:v>3.8153556288271322E-2</c:v>
                </c:pt>
                <c:pt idx="790">
                  <c:v>0.12942664418212479</c:v>
                </c:pt>
                <c:pt idx="791">
                  <c:v>2.0583717357910907E-2</c:v>
                </c:pt>
                <c:pt idx="792">
                  <c:v>9.9634672866157403E-2</c:v>
                </c:pt>
                <c:pt idx="793">
                  <c:v>5.2676659528907918E-2</c:v>
                </c:pt>
                <c:pt idx="794">
                  <c:v>0.25263157894736837</c:v>
                </c:pt>
                <c:pt idx="795">
                  <c:v>0.11627906976744184</c:v>
                </c:pt>
                <c:pt idx="796">
                  <c:v>0.97602739726027388</c:v>
                </c:pt>
                <c:pt idx="797">
                  <c:v>1.25</c:v>
                </c:pt>
                <c:pt idx="798">
                  <c:v>1.25</c:v>
                </c:pt>
                <c:pt idx="799">
                  <c:v>0.81562099871959037</c:v>
                </c:pt>
                <c:pt idx="800">
                  <c:v>1.25</c:v>
                </c:pt>
                <c:pt idx="801">
                  <c:v>0.2944130571249215</c:v>
                </c:pt>
                <c:pt idx="802">
                  <c:v>0.11497064579256359</c:v>
                </c:pt>
                <c:pt idx="803">
                  <c:v>0.20380650277557494</c:v>
                </c:pt>
                <c:pt idx="804">
                  <c:v>0.14322344322344321</c:v>
                </c:pt>
                <c:pt idx="805">
                  <c:v>0.18777082330284064</c:v>
                </c:pt>
                <c:pt idx="806">
                  <c:v>4.8640915593705293E-2</c:v>
                </c:pt>
                <c:pt idx="807">
                  <c:v>0.38194444444444448</c:v>
                </c:pt>
                <c:pt idx="808">
                  <c:v>0.27887323943661968</c:v>
                </c:pt>
                <c:pt idx="809">
                  <c:v>0.30463576158940403</c:v>
                </c:pt>
                <c:pt idx="810">
                  <c:v>1.25</c:v>
                </c:pt>
                <c:pt idx="811">
                  <c:v>1.2295081967213115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2-47BC-A84F-9610AA75668B}"/>
            </c:ext>
          </c:extLst>
        </c:ser>
        <c:ser>
          <c:idx val="0"/>
          <c:order val="1"/>
          <c:tx>
            <c:strRef>
              <c:f>'Climate Data'!$I$5</c:f>
              <c:strCache>
                <c:ptCount val="1"/>
                <c:pt idx="0">
                  <c:v>Wi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'Climate Data'!$C$6:$C$817</c:f>
              <c:numCache>
                <c:formatCode>0.000</c:formatCode>
                <c:ptCount val="812"/>
                <c:pt idx="0">
                  <c:v>1950</c:v>
                </c:pt>
                <c:pt idx="1">
                  <c:v>1950.0833333333333</c:v>
                </c:pt>
                <c:pt idx="2">
                  <c:v>1950.1666666666667</c:v>
                </c:pt>
                <c:pt idx="3">
                  <c:v>1950.25</c:v>
                </c:pt>
                <c:pt idx="4">
                  <c:v>1950.3333333333333</c:v>
                </c:pt>
                <c:pt idx="5">
                  <c:v>1950.4166666666667</c:v>
                </c:pt>
                <c:pt idx="6">
                  <c:v>1950.5</c:v>
                </c:pt>
                <c:pt idx="7">
                  <c:v>1950.5833333333333</c:v>
                </c:pt>
                <c:pt idx="8">
                  <c:v>1950.6666666666667</c:v>
                </c:pt>
                <c:pt idx="9">
                  <c:v>1950.75</c:v>
                </c:pt>
                <c:pt idx="10">
                  <c:v>1950.8333333333333</c:v>
                </c:pt>
                <c:pt idx="11">
                  <c:v>1950.9166666666667</c:v>
                </c:pt>
                <c:pt idx="12">
                  <c:v>1951</c:v>
                </c:pt>
                <c:pt idx="13">
                  <c:v>1951.0833333333333</c:v>
                </c:pt>
                <c:pt idx="14">
                  <c:v>1951.1666666666667</c:v>
                </c:pt>
                <c:pt idx="15">
                  <c:v>1951.25</c:v>
                </c:pt>
                <c:pt idx="16">
                  <c:v>1951.3333333333333</c:v>
                </c:pt>
                <c:pt idx="17">
                  <c:v>1951.4166666666667</c:v>
                </c:pt>
                <c:pt idx="18">
                  <c:v>1951.5</c:v>
                </c:pt>
                <c:pt idx="19">
                  <c:v>1951.5833333333333</c:v>
                </c:pt>
                <c:pt idx="20">
                  <c:v>1951.6666666666667</c:v>
                </c:pt>
                <c:pt idx="21">
                  <c:v>1951.75</c:v>
                </c:pt>
                <c:pt idx="22">
                  <c:v>1951.8333333333333</c:v>
                </c:pt>
                <c:pt idx="23">
                  <c:v>1951.9166666666667</c:v>
                </c:pt>
                <c:pt idx="24">
                  <c:v>1952</c:v>
                </c:pt>
                <c:pt idx="25">
                  <c:v>1952.0833333333333</c:v>
                </c:pt>
                <c:pt idx="26">
                  <c:v>1952.1666666666667</c:v>
                </c:pt>
                <c:pt idx="27">
                  <c:v>1952.25</c:v>
                </c:pt>
                <c:pt idx="28">
                  <c:v>1952.3333333333333</c:v>
                </c:pt>
                <c:pt idx="29">
                  <c:v>1952.4166666666667</c:v>
                </c:pt>
                <c:pt idx="30">
                  <c:v>1952.5</c:v>
                </c:pt>
                <c:pt idx="31">
                  <c:v>1952.5833333333333</c:v>
                </c:pt>
                <c:pt idx="32">
                  <c:v>1952.6666666666667</c:v>
                </c:pt>
                <c:pt idx="33">
                  <c:v>1952.75</c:v>
                </c:pt>
                <c:pt idx="34">
                  <c:v>1952.8333333333333</c:v>
                </c:pt>
                <c:pt idx="35">
                  <c:v>1952.9166666666667</c:v>
                </c:pt>
                <c:pt idx="36">
                  <c:v>1953</c:v>
                </c:pt>
                <c:pt idx="37">
                  <c:v>1953.0833333333333</c:v>
                </c:pt>
                <c:pt idx="38">
                  <c:v>1953.1666666666667</c:v>
                </c:pt>
                <c:pt idx="39">
                  <c:v>1953.25</c:v>
                </c:pt>
                <c:pt idx="40">
                  <c:v>1953.3333333333333</c:v>
                </c:pt>
                <c:pt idx="41">
                  <c:v>1953.4166666666667</c:v>
                </c:pt>
                <c:pt idx="42">
                  <c:v>1953.5</c:v>
                </c:pt>
                <c:pt idx="43">
                  <c:v>1953.5833333333333</c:v>
                </c:pt>
                <c:pt idx="44">
                  <c:v>1953.6666666666667</c:v>
                </c:pt>
                <c:pt idx="45">
                  <c:v>1953.75</c:v>
                </c:pt>
                <c:pt idx="46">
                  <c:v>1953.8333333333333</c:v>
                </c:pt>
                <c:pt idx="47">
                  <c:v>1953.9166666666667</c:v>
                </c:pt>
                <c:pt idx="48">
                  <c:v>1954</c:v>
                </c:pt>
                <c:pt idx="49">
                  <c:v>1954.0833333333333</c:v>
                </c:pt>
                <c:pt idx="50">
                  <c:v>1954.1666666666667</c:v>
                </c:pt>
                <c:pt idx="51">
                  <c:v>1954.25</c:v>
                </c:pt>
                <c:pt idx="52">
                  <c:v>1954.3333333333333</c:v>
                </c:pt>
                <c:pt idx="53">
                  <c:v>1954.4166666666667</c:v>
                </c:pt>
                <c:pt idx="54">
                  <c:v>1954.5</c:v>
                </c:pt>
                <c:pt idx="55">
                  <c:v>1954.5833333333333</c:v>
                </c:pt>
                <c:pt idx="56">
                  <c:v>1954.6666666666667</c:v>
                </c:pt>
                <c:pt idx="57">
                  <c:v>1954.75</c:v>
                </c:pt>
                <c:pt idx="58">
                  <c:v>1954.8333333333333</c:v>
                </c:pt>
                <c:pt idx="59">
                  <c:v>1954.9166666666667</c:v>
                </c:pt>
                <c:pt idx="60">
                  <c:v>1955</c:v>
                </c:pt>
                <c:pt idx="61">
                  <c:v>1955.0833333333333</c:v>
                </c:pt>
                <c:pt idx="62">
                  <c:v>1955.1666666666667</c:v>
                </c:pt>
                <c:pt idx="63">
                  <c:v>1955.25</c:v>
                </c:pt>
                <c:pt idx="64">
                  <c:v>1955.3333333333333</c:v>
                </c:pt>
                <c:pt idx="65">
                  <c:v>1955.4166666666667</c:v>
                </c:pt>
                <c:pt idx="66">
                  <c:v>1955.5</c:v>
                </c:pt>
                <c:pt idx="67">
                  <c:v>1955.5833333333333</c:v>
                </c:pt>
                <c:pt idx="68">
                  <c:v>1955.6666666666667</c:v>
                </c:pt>
                <c:pt idx="69">
                  <c:v>1955.75</c:v>
                </c:pt>
                <c:pt idx="70">
                  <c:v>1955.8333333333333</c:v>
                </c:pt>
                <c:pt idx="71">
                  <c:v>1955.9166666666667</c:v>
                </c:pt>
                <c:pt idx="72">
                  <c:v>1956</c:v>
                </c:pt>
                <c:pt idx="73">
                  <c:v>1956.0833333333333</c:v>
                </c:pt>
                <c:pt idx="74">
                  <c:v>1956.1666666666667</c:v>
                </c:pt>
                <c:pt idx="75">
                  <c:v>1956.25</c:v>
                </c:pt>
                <c:pt idx="76">
                  <c:v>1956.3333333333333</c:v>
                </c:pt>
                <c:pt idx="77">
                  <c:v>1956.4166666666667</c:v>
                </c:pt>
                <c:pt idx="78">
                  <c:v>1956.5</c:v>
                </c:pt>
                <c:pt idx="79">
                  <c:v>1956.5833333333333</c:v>
                </c:pt>
                <c:pt idx="80">
                  <c:v>1956.6666666666667</c:v>
                </c:pt>
                <c:pt idx="81">
                  <c:v>1956.75</c:v>
                </c:pt>
                <c:pt idx="82">
                  <c:v>1956.8333333333333</c:v>
                </c:pt>
                <c:pt idx="83">
                  <c:v>1956.9166666666667</c:v>
                </c:pt>
                <c:pt idx="84">
                  <c:v>1957</c:v>
                </c:pt>
                <c:pt idx="85">
                  <c:v>1957.0833333333333</c:v>
                </c:pt>
                <c:pt idx="86">
                  <c:v>1957.1666666666667</c:v>
                </c:pt>
                <c:pt idx="87">
                  <c:v>1957.25</c:v>
                </c:pt>
                <c:pt idx="88">
                  <c:v>1957.3333333333333</c:v>
                </c:pt>
                <c:pt idx="89">
                  <c:v>1957.4166666666667</c:v>
                </c:pt>
                <c:pt idx="90">
                  <c:v>1957.5</c:v>
                </c:pt>
                <c:pt idx="91">
                  <c:v>1957.5833333333333</c:v>
                </c:pt>
                <c:pt idx="92">
                  <c:v>1957.6666666666667</c:v>
                </c:pt>
                <c:pt idx="93">
                  <c:v>1957.75</c:v>
                </c:pt>
                <c:pt idx="94">
                  <c:v>1957.8333333333333</c:v>
                </c:pt>
                <c:pt idx="95">
                  <c:v>1957.9166666666667</c:v>
                </c:pt>
                <c:pt idx="96">
                  <c:v>1958</c:v>
                </c:pt>
                <c:pt idx="97">
                  <c:v>1958.0833333333333</c:v>
                </c:pt>
                <c:pt idx="98">
                  <c:v>1958.1666666666667</c:v>
                </c:pt>
                <c:pt idx="99">
                  <c:v>1958.25</c:v>
                </c:pt>
                <c:pt idx="100">
                  <c:v>1958.3333333333333</c:v>
                </c:pt>
                <c:pt idx="101">
                  <c:v>1958.4166666666667</c:v>
                </c:pt>
                <c:pt idx="102">
                  <c:v>1958.5</c:v>
                </c:pt>
                <c:pt idx="103">
                  <c:v>1958.5833333333333</c:v>
                </c:pt>
                <c:pt idx="104">
                  <c:v>1958.6666666666667</c:v>
                </c:pt>
                <c:pt idx="105">
                  <c:v>1958.75</c:v>
                </c:pt>
                <c:pt idx="106">
                  <c:v>1958.8333333333333</c:v>
                </c:pt>
                <c:pt idx="107">
                  <c:v>1958.9166666666667</c:v>
                </c:pt>
                <c:pt idx="108">
                  <c:v>1959</c:v>
                </c:pt>
                <c:pt idx="109">
                  <c:v>1959.0833333333333</c:v>
                </c:pt>
                <c:pt idx="110">
                  <c:v>1959.1666666666667</c:v>
                </c:pt>
                <c:pt idx="111">
                  <c:v>1959.25</c:v>
                </c:pt>
                <c:pt idx="112">
                  <c:v>1959.3333333333333</c:v>
                </c:pt>
                <c:pt idx="113">
                  <c:v>1959.4166666666667</c:v>
                </c:pt>
                <c:pt idx="114">
                  <c:v>1959.5</c:v>
                </c:pt>
                <c:pt idx="115">
                  <c:v>1959.5833333333333</c:v>
                </c:pt>
                <c:pt idx="116">
                  <c:v>1959.6666666666667</c:v>
                </c:pt>
                <c:pt idx="117">
                  <c:v>1959.75</c:v>
                </c:pt>
                <c:pt idx="118">
                  <c:v>1959.8333333333333</c:v>
                </c:pt>
                <c:pt idx="119">
                  <c:v>1959.9166666666667</c:v>
                </c:pt>
                <c:pt idx="120">
                  <c:v>1960</c:v>
                </c:pt>
                <c:pt idx="121">
                  <c:v>1960.0833333333333</c:v>
                </c:pt>
                <c:pt idx="122">
                  <c:v>1960.1666666666667</c:v>
                </c:pt>
                <c:pt idx="123">
                  <c:v>1960.25</c:v>
                </c:pt>
                <c:pt idx="124">
                  <c:v>1960.3333333333333</c:v>
                </c:pt>
                <c:pt idx="125">
                  <c:v>1960.4166666666667</c:v>
                </c:pt>
                <c:pt idx="126">
                  <c:v>1960.5</c:v>
                </c:pt>
                <c:pt idx="127">
                  <c:v>1960.5833333333333</c:v>
                </c:pt>
                <c:pt idx="128">
                  <c:v>1960.6666666666667</c:v>
                </c:pt>
                <c:pt idx="129">
                  <c:v>1960.75</c:v>
                </c:pt>
                <c:pt idx="130">
                  <c:v>1960.8333333333333</c:v>
                </c:pt>
                <c:pt idx="131">
                  <c:v>1960.9166666666667</c:v>
                </c:pt>
                <c:pt idx="132">
                  <c:v>1961</c:v>
                </c:pt>
                <c:pt idx="133">
                  <c:v>1961.0833333333333</c:v>
                </c:pt>
                <c:pt idx="134">
                  <c:v>1961.1666666666667</c:v>
                </c:pt>
                <c:pt idx="135">
                  <c:v>1961.25</c:v>
                </c:pt>
                <c:pt idx="136">
                  <c:v>1961.3333333333333</c:v>
                </c:pt>
                <c:pt idx="137">
                  <c:v>1961.4166666666667</c:v>
                </c:pt>
                <c:pt idx="138">
                  <c:v>1961.5</c:v>
                </c:pt>
                <c:pt idx="139">
                  <c:v>1961.5833333333333</c:v>
                </c:pt>
                <c:pt idx="140">
                  <c:v>1961.6666666666667</c:v>
                </c:pt>
                <c:pt idx="141">
                  <c:v>1961.75</c:v>
                </c:pt>
                <c:pt idx="142">
                  <c:v>1961.8333333333333</c:v>
                </c:pt>
                <c:pt idx="143">
                  <c:v>1961.9166666666667</c:v>
                </c:pt>
                <c:pt idx="144">
                  <c:v>1962</c:v>
                </c:pt>
                <c:pt idx="145">
                  <c:v>1962.0833333333333</c:v>
                </c:pt>
                <c:pt idx="146">
                  <c:v>1962.1666666666667</c:v>
                </c:pt>
                <c:pt idx="147">
                  <c:v>1962.25</c:v>
                </c:pt>
                <c:pt idx="148">
                  <c:v>1962.3333333333333</c:v>
                </c:pt>
                <c:pt idx="149">
                  <c:v>1962.4166666666667</c:v>
                </c:pt>
                <c:pt idx="150">
                  <c:v>1962.5</c:v>
                </c:pt>
                <c:pt idx="151">
                  <c:v>1962.5833333333333</c:v>
                </c:pt>
                <c:pt idx="152">
                  <c:v>1962.6666666666667</c:v>
                </c:pt>
                <c:pt idx="153">
                  <c:v>1962.75</c:v>
                </c:pt>
                <c:pt idx="154">
                  <c:v>1962.8333333333333</c:v>
                </c:pt>
                <c:pt idx="155">
                  <c:v>1962.9166666666667</c:v>
                </c:pt>
                <c:pt idx="156">
                  <c:v>1963</c:v>
                </c:pt>
                <c:pt idx="157">
                  <c:v>1963.0833333333333</c:v>
                </c:pt>
                <c:pt idx="158">
                  <c:v>1963.1666666666667</c:v>
                </c:pt>
                <c:pt idx="159">
                  <c:v>1963.25</c:v>
                </c:pt>
                <c:pt idx="160">
                  <c:v>1963.3333333333333</c:v>
                </c:pt>
                <c:pt idx="161">
                  <c:v>1963.4166666666667</c:v>
                </c:pt>
                <c:pt idx="162">
                  <c:v>1963.5</c:v>
                </c:pt>
                <c:pt idx="163">
                  <c:v>1963.5833333333333</c:v>
                </c:pt>
                <c:pt idx="164">
                  <c:v>1963.6666666666667</c:v>
                </c:pt>
                <c:pt idx="165">
                  <c:v>1963.75</c:v>
                </c:pt>
                <c:pt idx="166">
                  <c:v>1963.8333333333333</c:v>
                </c:pt>
                <c:pt idx="167">
                  <c:v>1963.9166666666667</c:v>
                </c:pt>
                <c:pt idx="168">
                  <c:v>1964</c:v>
                </c:pt>
                <c:pt idx="169">
                  <c:v>1964.0833333333333</c:v>
                </c:pt>
                <c:pt idx="170">
                  <c:v>1964.1666666666667</c:v>
                </c:pt>
                <c:pt idx="171">
                  <c:v>1964.25</c:v>
                </c:pt>
                <c:pt idx="172">
                  <c:v>1964.3333333333333</c:v>
                </c:pt>
                <c:pt idx="173">
                  <c:v>1964.4166666666667</c:v>
                </c:pt>
                <c:pt idx="174">
                  <c:v>1964.5</c:v>
                </c:pt>
                <c:pt idx="175">
                  <c:v>1964.5833333333333</c:v>
                </c:pt>
                <c:pt idx="176">
                  <c:v>1964.6666666666667</c:v>
                </c:pt>
                <c:pt idx="177">
                  <c:v>1964.75</c:v>
                </c:pt>
                <c:pt idx="178">
                  <c:v>1964.8333333333333</c:v>
                </c:pt>
                <c:pt idx="179">
                  <c:v>1964.9166666666667</c:v>
                </c:pt>
                <c:pt idx="180">
                  <c:v>1965</c:v>
                </c:pt>
                <c:pt idx="181">
                  <c:v>1965.0833333333333</c:v>
                </c:pt>
                <c:pt idx="182">
                  <c:v>1965.1666666666667</c:v>
                </c:pt>
                <c:pt idx="183">
                  <c:v>1965.25</c:v>
                </c:pt>
                <c:pt idx="184">
                  <c:v>1965.3333333333333</c:v>
                </c:pt>
                <c:pt idx="185">
                  <c:v>1965.4166666666667</c:v>
                </c:pt>
                <c:pt idx="186">
                  <c:v>1965.5</c:v>
                </c:pt>
                <c:pt idx="187">
                  <c:v>1965.5833333333333</c:v>
                </c:pt>
                <c:pt idx="188">
                  <c:v>1965.6666666666667</c:v>
                </c:pt>
                <c:pt idx="189">
                  <c:v>1965.75</c:v>
                </c:pt>
                <c:pt idx="190">
                  <c:v>1965.8333333333333</c:v>
                </c:pt>
                <c:pt idx="191">
                  <c:v>1965.9166666666667</c:v>
                </c:pt>
                <c:pt idx="192">
                  <c:v>1966</c:v>
                </c:pt>
                <c:pt idx="193">
                  <c:v>1966.0833333333333</c:v>
                </c:pt>
                <c:pt idx="194">
                  <c:v>1966.1666666666667</c:v>
                </c:pt>
                <c:pt idx="195">
                  <c:v>1966.25</c:v>
                </c:pt>
                <c:pt idx="196">
                  <c:v>1966.3333333333333</c:v>
                </c:pt>
                <c:pt idx="197">
                  <c:v>1966.4166666666667</c:v>
                </c:pt>
                <c:pt idx="198">
                  <c:v>1966.5</c:v>
                </c:pt>
                <c:pt idx="199">
                  <c:v>1966.5833333333333</c:v>
                </c:pt>
                <c:pt idx="200">
                  <c:v>1966.6666666666667</c:v>
                </c:pt>
                <c:pt idx="201">
                  <c:v>1966.75</c:v>
                </c:pt>
                <c:pt idx="202">
                  <c:v>1966.8333333333333</c:v>
                </c:pt>
                <c:pt idx="203">
                  <c:v>1966.9166666666667</c:v>
                </c:pt>
                <c:pt idx="204">
                  <c:v>1967</c:v>
                </c:pt>
                <c:pt idx="205">
                  <c:v>1967.0833333333333</c:v>
                </c:pt>
                <c:pt idx="206">
                  <c:v>1967.1666666666667</c:v>
                </c:pt>
                <c:pt idx="207">
                  <c:v>1967.25</c:v>
                </c:pt>
                <c:pt idx="208">
                  <c:v>1967.3333333333333</c:v>
                </c:pt>
                <c:pt idx="209">
                  <c:v>1967.4166666666667</c:v>
                </c:pt>
                <c:pt idx="210">
                  <c:v>1967.5</c:v>
                </c:pt>
                <c:pt idx="211">
                  <c:v>1967.5833333333333</c:v>
                </c:pt>
                <c:pt idx="212">
                  <c:v>1967.6666666666667</c:v>
                </c:pt>
                <c:pt idx="213">
                  <c:v>1967.75</c:v>
                </c:pt>
                <c:pt idx="214">
                  <c:v>1967.8333333333333</c:v>
                </c:pt>
                <c:pt idx="215">
                  <c:v>1967.9166666666667</c:v>
                </c:pt>
                <c:pt idx="216">
                  <c:v>1968</c:v>
                </c:pt>
                <c:pt idx="217">
                  <c:v>1968.0833333333333</c:v>
                </c:pt>
                <c:pt idx="218">
                  <c:v>1968.1666666666667</c:v>
                </c:pt>
                <c:pt idx="219">
                  <c:v>1968.25</c:v>
                </c:pt>
                <c:pt idx="220">
                  <c:v>1968.3333333333333</c:v>
                </c:pt>
                <c:pt idx="221">
                  <c:v>1968.4166666666667</c:v>
                </c:pt>
                <c:pt idx="222">
                  <c:v>1968.5</c:v>
                </c:pt>
                <c:pt idx="223">
                  <c:v>1968.5833333333333</c:v>
                </c:pt>
                <c:pt idx="224">
                  <c:v>1968.6666666666667</c:v>
                </c:pt>
                <c:pt idx="225">
                  <c:v>1968.75</c:v>
                </c:pt>
                <c:pt idx="226">
                  <c:v>1968.8333333333333</c:v>
                </c:pt>
                <c:pt idx="227">
                  <c:v>1968.9166666666667</c:v>
                </c:pt>
                <c:pt idx="228">
                  <c:v>1969</c:v>
                </c:pt>
                <c:pt idx="229">
                  <c:v>1969.0833333333333</c:v>
                </c:pt>
                <c:pt idx="230">
                  <c:v>1969.1666666666667</c:v>
                </c:pt>
                <c:pt idx="231">
                  <c:v>1969.25</c:v>
                </c:pt>
                <c:pt idx="232">
                  <c:v>1969.3333333333333</c:v>
                </c:pt>
                <c:pt idx="233">
                  <c:v>1969.4166666666667</c:v>
                </c:pt>
                <c:pt idx="234">
                  <c:v>1969.5</c:v>
                </c:pt>
                <c:pt idx="235">
                  <c:v>1969.5833333333333</c:v>
                </c:pt>
                <c:pt idx="236">
                  <c:v>1969.6666666666667</c:v>
                </c:pt>
                <c:pt idx="237">
                  <c:v>1969.75</c:v>
                </c:pt>
                <c:pt idx="238">
                  <c:v>1969.8333333333333</c:v>
                </c:pt>
                <c:pt idx="239">
                  <c:v>1969.9166666666667</c:v>
                </c:pt>
                <c:pt idx="240">
                  <c:v>1970</c:v>
                </c:pt>
                <c:pt idx="241">
                  <c:v>1970.0833333333333</c:v>
                </c:pt>
                <c:pt idx="242">
                  <c:v>1970.1666666666667</c:v>
                </c:pt>
                <c:pt idx="243">
                  <c:v>1970.25</c:v>
                </c:pt>
                <c:pt idx="244">
                  <c:v>1970.3333333333333</c:v>
                </c:pt>
                <c:pt idx="245">
                  <c:v>1970.4166666666667</c:v>
                </c:pt>
                <c:pt idx="246">
                  <c:v>1970.5</c:v>
                </c:pt>
                <c:pt idx="247">
                  <c:v>1970.5833333333333</c:v>
                </c:pt>
                <c:pt idx="248">
                  <c:v>1970.6666666666667</c:v>
                </c:pt>
                <c:pt idx="249">
                  <c:v>1970.75</c:v>
                </c:pt>
                <c:pt idx="250">
                  <c:v>1970.8333333333333</c:v>
                </c:pt>
                <c:pt idx="251">
                  <c:v>1970.9166666666667</c:v>
                </c:pt>
                <c:pt idx="252">
                  <c:v>1971</c:v>
                </c:pt>
                <c:pt idx="253">
                  <c:v>1971.0833333333333</c:v>
                </c:pt>
                <c:pt idx="254">
                  <c:v>1971.1666666666667</c:v>
                </c:pt>
                <c:pt idx="255">
                  <c:v>1971.25</c:v>
                </c:pt>
                <c:pt idx="256">
                  <c:v>1971.3333333333333</c:v>
                </c:pt>
                <c:pt idx="257">
                  <c:v>1971.4166666666667</c:v>
                </c:pt>
                <c:pt idx="258">
                  <c:v>1971.5</c:v>
                </c:pt>
                <c:pt idx="259">
                  <c:v>1971.5833333333333</c:v>
                </c:pt>
                <c:pt idx="260">
                  <c:v>1971.6666666666667</c:v>
                </c:pt>
                <c:pt idx="261">
                  <c:v>1971.75</c:v>
                </c:pt>
                <c:pt idx="262">
                  <c:v>1971.8333333333333</c:v>
                </c:pt>
                <c:pt idx="263">
                  <c:v>1971.9166666666667</c:v>
                </c:pt>
                <c:pt idx="264">
                  <c:v>1972</c:v>
                </c:pt>
                <c:pt idx="265">
                  <c:v>1972.0833333333333</c:v>
                </c:pt>
                <c:pt idx="266">
                  <c:v>1972.1666666666667</c:v>
                </c:pt>
                <c:pt idx="267">
                  <c:v>1972.25</c:v>
                </c:pt>
                <c:pt idx="268">
                  <c:v>1972.3333333333333</c:v>
                </c:pt>
                <c:pt idx="269">
                  <c:v>1972.4166666666667</c:v>
                </c:pt>
                <c:pt idx="270">
                  <c:v>1972.5</c:v>
                </c:pt>
                <c:pt idx="271">
                  <c:v>1972.5833333333333</c:v>
                </c:pt>
                <c:pt idx="272">
                  <c:v>1972.6666666666667</c:v>
                </c:pt>
                <c:pt idx="273">
                  <c:v>1972.75</c:v>
                </c:pt>
                <c:pt idx="274">
                  <c:v>1972.8333333333333</c:v>
                </c:pt>
                <c:pt idx="275">
                  <c:v>1972.9166666666667</c:v>
                </c:pt>
                <c:pt idx="276">
                  <c:v>1973</c:v>
                </c:pt>
                <c:pt idx="277">
                  <c:v>1973.0833333333333</c:v>
                </c:pt>
                <c:pt idx="278">
                  <c:v>1973.1666666666667</c:v>
                </c:pt>
                <c:pt idx="279">
                  <c:v>1973.25</c:v>
                </c:pt>
                <c:pt idx="280">
                  <c:v>1973.3333333333333</c:v>
                </c:pt>
                <c:pt idx="281">
                  <c:v>1973.4166666666667</c:v>
                </c:pt>
                <c:pt idx="282">
                  <c:v>1973.5</c:v>
                </c:pt>
                <c:pt idx="283">
                  <c:v>1973.5833333333333</c:v>
                </c:pt>
                <c:pt idx="284">
                  <c:v>1973.6666666666667</c:v>
                </c:pt>
                <c:pt idx="285">
                  <c:v>1973.75</c:v>
                </c:pt>
                <c:pt idx="286">
                  <c:v>1973.8333333333333</c:v>
                </c:pt>
                <c:pt idx="287">
                  <c:v>1973.9166666666667</c:v>
                </c:pt>
                <c:pt idx="288">
                  <c:v>1974</c:v>
                </c:pt>
                <c:pt idx="289">
                  <c:v>1974.0833333333333</c:v>
                </c:pt>
                <c:pt idx="290">
                  <c:v>1974.1666666666667</c:v>
                </c:pt>
                <c:pt idx="291">
                  <c:v>1974.25</c:v>
                </c:pt>
                <c:pt idx="292">
                  <c:v>1974.3333333333333</c:v>
                </c:pt>
                <c:pt idx="293">
                  <c:v>1974.4166666666667</c:v>
                </c:pt>
                <c:pt idx="294">
                  <c:v>1974.5</c:v>
                </c:pt>
                <c:pt idx="295">
                  <c:v>1974.5833333333333</c:v>
                </c:pt>
                <c:pt idx="296">
                  <c:v>1974.6666666666667</c:v>
                </c:pt>
                <c:pt idx="297">
                  <c:v>1974.75</c:v>
                </c:pt>
                <c:pt idx="298">
                  <c:v>1974.8333333333333</c:v>
                </c:pt>
                <c:pt idx="299">
                  <c:v>1974.9166666666667</c:v>
                </c:pt>
                <c:pt idx="300">
                  <c:v>1975</c:v>
                </c:pt>
                <c:pt idx="301">
                  <c:v>1975.0833333333333</c:v>
                </c:pt>
                <c:pt idx="302">
                  <c:v>1975.1666666666667</c:v>
                </c:pt>
                <c:pt idx="303">
                  <c:v>1975.25</c:v>
                </c:pt>
                <c:pt idx="304">
                  <c:v>1975.3333333333333</c:v>
                </c:pt>
                <c:pt idx="305">
                  <c:v>1975.4166666666667</c:v>
                </c:pt>
                <c:pt idx="306">
                  <c:v>1975.5</c:v>
                </c:pt>
                <c:pt idx="307">
                  <c:v>1975.5833333333333</c:v>
                </c:pt>
                <c:pt idx="308">
                  <c:v>1975.6666666666667</c:v>
                </c:pt>
                <c:pt idx="309">
                  <c:v>1975.75</c:v>
                </c:pt>
                <c:pt idx="310">
                  <c:v>1975.8333333333333</c:v>
                </c:pt>
                <c:pt idx="311">
                  <c:v>1975.9166666666667</c:v>
                </c:pt>
                <c:pt idx="312">
                  <c:v>1976</c:v>
                </c:pt>
                <c:pt idx="313">
                  <c:v>1976.0833333333333</c:v>
                </c:pt>
                <c:pt idx="314">
                  <c:v>1976.1666666666667</c:v>
                </c:pt>
                <c:pt idx="315">
                  <c:v>1976.25</c:v>
                </c:pt>
                <c:pt idx="316">
                  <c:v>1976.3333333333333</c:v>
                </c:pt>
                <c:pt idx="317">
                  <c:v>1976.4166666666667</c:v>
                </c:pt>
                <c:pt idx="318">
                  <c:v>1976.5</c:v>
                </c:pt>
                <c:pt idx="319">
                  <c:v>1976.5833333333333</c:v>
                </c:pt>
                <c:pt idx="320">
                  <c:v>1976.6666666666667</c:v>
                </c:pt>
                <c:pt idx="321">
                  <c:v>1976.75</c:v>
                </c:pt>
                <c:pt idx="322">
                  <c:v>1976.8333333333333</c:v>
                </c:pt>
                <c:pt idx="323">
                  <c:v>1976.9166666666667</c:v>
                </c:pt>
                <c:pt idx="324">
                  <c:v>1977</c:v>
                </c:pt>
                <c:pt idx="325">
                  <c:v>1977.0833333333333</c:v>
                </c:pt>
                <c:pt idx="326">
                  <c:v>1977.1666666666667</c:v>
                </c:pt>
                <c:pt idx="327">
                  <c:v>1977.25</c:v>
                </c:pt>
                <c:pt idx="328">
                  <c:v>1977.3333333333333</c:v>
                </c:pt>
                <c:pt idx="329">
                  <c:v>1977.4166666666667</c:v>
                </c:pt>
                <c:pt idx="330">
                  <c:v>1977.5</c:v>
                </c:pt>
                <c:pt idx="331">
                  <c:v>1977.5833333333333</c:v>
                </c:pt>
                <c:pt idx="332">
                  <c:v>1977.6666666666667</c:v>
                </c:pt>
                <c:pt idx="333">
                  <c:v>1977.75</c:v>
                </c:pt>
                <c:pt idx="334">
                  <c:v>1977.8333333333333</c:v>
                </c:pt>
                <c:pt idx="335">
                  <c:v>1977.9166666666667</c:v>
                </c:pt>
                <c:pt idx="336">
                  <c:v>1978</c:v>
                </c:pt>
                <c:pt idx="337">
                  <c:v>1978.0833333333333</c:v>
                </c:pt>
                <c:pt idx="338">
                  <c:v>1978.1666666666667</c:v>
                </c:pt>
                <c:pt idx="339">
                  <c:v>1978.25</c:v>
                </c:pt>
                <c:pt idx="340">
                  <c:v>1978.3333333333333</c:v>
                </c:pt>
                <c:pt idx="341">
                  <c:v>1978.4166666666667</c:v>
                </c:pt>
                <c:pt idx="342">
                  <c:v>1978.5</c:v>
                </c:pt>
                <c:pt idx="343">
                  <c:v>1978.5833333333333</c:v>
                </c:pt>
                <c:pt idx="344">
                  <c:v>1978.6666666666667</c:v>
                </c:pt>
                <c:pt idx="345">
                  <c:v>1978.75</c:v>
                </c:pt>
                <c:pt idx="346">
                  <c:v>1978.8333333333333</c:v>
                </c:pt>
                <c:pt idx="347">
                  <c:v>1978.9166666666667</c:v>
                </c:pt>
                <c:pt idx="348">
                  <c:v>1979</c:v>
                </c:pt>
                <c:pt idx="349">
                  <c:v>1979.0833333333333</c:v>
                </c:pt>
                <c:pt idx="350">
                  <c:v>1979.1666666666667</c:v>
                </c:pt>
                <c:pt idx="351">
                  <c:v>1979.25</c:v>
                </c:pt>
                <c:pt idx="352">
                  <c:v>1979.3333333333333</c:v>
                </c:pt>
                <c:pt idx="353">
                  <c:v>1979.4166666666667</c:v>
                </c:pt>
                <c:pt idx="354">
                  <c:v>1979.5</c:v>
                </c:pt>
                <c:pt idx="355">
                  <c:v>1979.5833333333333</c:v>
                </c:pt>
                <c:pt idx="356">
                  <c:v>1979.6666666666667</c:v>
                </c:pt>
                <c:pt idx="357">
                  <c:v>1979.75</c:v>
                </c:pt>
                <c:pt idx="358">
                  <c:v>1979.8333333333333</c:v>
                </c:pt>
                <c:pt idx="359">
                  <c:v>1979.9166666666667</c:v>
                </c:pt>
                <c:pt idx="360">
                  <c:v>1980</c:v>
                </c:pt>
                <c:pt idx="361">
                  <c:v>1980.0833333333333</c:v>
                </c:pt>
                <c:pt idx="362">
                  <c:v>1980.1666666666667</c:v>
                </c:pt>
                <c:pt idx="363">
                  <c:v>1980.25</c:v>
                </c:pt>
                <c:pt idx="364">
                  <c:v>1980.3333333333333</c:v>
                </c:pt>
                <c:pt idx="365">
                  <c:v>1980.4166666666667</c:v>
                </c:pt>
                <c:pt idx="366">
                  <c:v>1980.5</c:v>
                </c:pt>
                <c:pt idx="367">
                  <c:v>1980.5833333333333</c:v>
                </c:pt>
                <c:pt idx="368">
                  <c:v>1980.6666666666667</c:v>
                </c:pt>
                <c:pt idx="369">
                  <c:v>1980.75</c:v>
                </c:pt>
                <c:pt idx="370">
                  <c:v>1980.8333333333333</c:v>
                </c:pt>
                <c:pt idx="371">
                  <c:v>1980.9166666666667</c:v>
                </c:pt>
                <c:pt idx="372">
                  <c:v>1981</c:v>
                </c:pt>
                <c:pt idx="373">
                  <c:v>1981.0833333333333</c:v>
                </c:pt>
                <c:pt idx="374">
                  <c:v>1981.1666666666667</c:v>
                </c:pt>
                <c:pt idx="375">
                  <c:v>1981.25</c:v>
                </c:pt>
                <c:pt idx="376">
                  <c:v>1981.3333333333333</c:v>
                </c:pt>
                <c:pt idx="377">
                  <c:v>1981.4166666666667</c:v>
                </c:pt>
                <c:pt idx="378">
                  <c:v>1981.5</c:v>
                </c:pt>
                <c:pt idx="379">
                  <c:v>1981.5833333333333</c:v>
                </c:pt>
                <c:pt idx="380">
                  <c:v>1981.6666666666667</c:v>
                </c:pt>
                <c:pt idx="381">
                  <c:v>1981.75</c:v>
                </c:pt>
                <c:pt idx="382">
                  <c:v>1981.8333333333333</c:v>
                </c:pt>
                <c:pt idx="383">
                  <c:v>1981.9166666666667</c:v>
                </c:pt>
                <c:pt idx="384">
                  <c:v>1982</c:v>
                </c:pt>
                <c:pt idx="385">
                  <c:v>1982.0833333333333</c:v>
                </c:pt>
                <c:pt idx="386">
                  <c:v>1982.1666666666667</c:v>
                </c:pt>
                <c:pt idx="387">
                  <c:v>1982.25</c:v>
                </c:pt>
                <c:pt idx="388">
                  <c:v>1982.3333333333333</c:v>
                </c:pt>
                <c:pt idx="389">
                  <c:v>1982.4166666666667</c:v>
                </c:pt>
                <c:pt idx="390">
                  <c:v>1982.5</c:v>
                </c:pt>
                <c:pt idx="391">
                  <c:v>1982.5833333333333</c:v>
                </c:pt>
                <c:pt idx="392">
                  <c:v>1982.6666666666667</c:v>
                </c:pt>
                <c:pt idx="393">
                  <c:v>1982.75</c:v>
                </c:pt>
                <c:pt idx="394">
                  <c:v>1982.8333333333333</c:v>
                </c:pt>
                <c:pt idx="395">
                  <c:v>1982.9166666666667</c:v>
                </c:pt>
                <c:pt idx="396">
                  <c:v>1983</c:v>
                </c:pt>
                <c:pt idx="397">
                  <c:v>1983.0833333333333</c:v>
                </c:pt>
                <c:pt idx="398">
                  <c:v>1983.1666666666667</c:v>
                </c:pt>
                <c:pt idx="399">
                  <c:v>1983.25</c:v>
                </c:pt>
                <c:pt idx="400">
                  <c:v>1983.3333333333333</c:v>
                </c:pt>
                <c:pt idx="401">
                  <c:v>1983.4166666666667</c:v>
                </c:pt>
                <c:pt idx="402">
                  <c:v>1983.5</c:v>
                </c:pt>
                <c:pt idx="403">
                  <c:v>1983.5833333333333</c:v>
                </c:pt>
                <c:pt idx="404">
                  <c:v>1983.6666666666667</c:v>
                </c:pt>
                <c:pt idx="405">
                  <c:v>1983.75</c:v>
                </c:pt>
                <c:pt idx="406">
                  <c:v>1983.8333333333333</c:v>
                </c:pt>
                <c:pt idx="407">
                  <c:v>1983.9166666666667</c:v>
                </c:pt>
                <c:pt idx="408">
                  <c:v>1984</c:v>
                </c:pt>
                <c:pt idx="409">
                  <c:v>1984.0833333333333</c:v>
                </c:pt>
                <c:pt idx="410">
                  <c:v>1984.1666666666667</c:v>
                </c:pt>
                <c:pt idx="411">
                  <c:v>1984.25</c:v>
                </c:pt>
                <c:pt idx="412">
                  <c:v>1984.3333333333333</c:v>
                </c:pt>
                <c:pt idx="413">
                  <c:v>1984.4166666666667</c:v>
                </c:pt>
                <c:pt idx="414">
                  <c:v>1984.5</c:v>
                </c:pt>
                <c:pt idx="415">
                  <c:v>1984.5833333333333</c:v>
                </c:pt>
                <c:pt idx="416">
                  <c:v>1984.6666666666667</c:v>
                </c:pt>
                <c:pt idx="417">
                  <c:v>1984.75</c:v>
                </c:pt>
                <c:pt idx="418">
                  <c:v>1984.8333333333333</c:v>
                </c:pt>
                <c:pt idx="419">
                  <c:v>1984.9166666666667</c:v>
                </c:pt>
                <c:pt idx="420">
                  <c:v>1985</c:v>
                </c:pt>
                <c:pt idx="421">
                  <c:v>1985.0833333333333</c:v>
                </c:pt>
                <c:pt idx="422">
                  <c:v>1985.1666666666667</c:v>
                </c:pt>
                <c:pt idx="423">
                  <c:v>1985.25</c:v>
                </c:pt>
                <c:pt idx="424">
                  <c:v>1985.3333333333333</c:v>
                </c:pt>
                <c:pt idx="425">
                  <c:v>1985.4166666666667</c:v>
                </c:pt>
                <c:pt idx="426">
                  <c:v>1985.5</c:v>
                </c:pt>
                <c:pt idx="427">
                  <c:v>1985.5833333333333</c:v>
                </c:pt>
                <c:pt idx="428">
                  <c:v>1985.6666666666667</c:v>
                </c:pt>
                <c:pt idx="429">
                  <c:v>1985.75</c:v>
                </c:pt>
                <c:pt idx="430">
                  <c:v>1985.8333333333333</c:v>
                </c:pt>
                <c:pt idx="431">
                  <c:v>1985.9166666666667</c:v>
                </c:pt>
                <c:pt idx="432">
                  <c:v>1986</c:v>
                </c:pt>
                <c:pt idx="433">
                  <c:v>1986.0833333333333</c:v>
                </c:pt>
                <c:pt idx="434">
                  <c:v>1986.1666666666667</c:v>
                </c:pt>
                <c:pt idx="435">
                  <c:v>1986.25</c:v>
                </c:pt>
                <c:pt idx="436">
                  <c:v>1986.3333333333333</c:v>
                </c:pt>
                <c:pt idx="437">
                  <c:v>1986.4166666666667</c:v>
                </c:pt>
                <c:pt idx="438">
                  <c:v>1986.5</c:v>
                </c:pt>
                <c:pt idx="439">
                  <c:v>1986.5833333333333</c:v>
                </c:pt>
                <c:pt idx="440">
                  <c:v>1986.6666666666667</c:v>
                </c:pt>
                <c:pt idx="441">
                  <c:v>1986.75</c:v>
                </c:pt>
                <c:pt idx="442">
                  <c:v>1986.8333333333333</c:v>
                </c:pt>
                <c:pt idx="443">
                  <c:v>1986.9166666666667</c:v>
                </c:pt>
                <c:pt idx="444">
                  <c:v>1987</c:v>
                </c:pt>
                <c:pt idx="445">
                  <c:v>1987.0833333333333</c:v>
                </c:pt>
                <c:pt idx="446">
                  <c:v>1987.1666666666667</c:v>
                </c:pt>
                <c:pt idx="447">
                  <c:v>1987.25</c:v>
                </c:pt>
                <c:pt idx="448">
                  <c:v>1987.3333333333333</c:v>
                </c:pt>
                <c:pt idx="449">
                  <c:v>1987.4166666666667</c:v>
                </c:pt>
                <c:pt idx="450">
                  <c:v>1987.5</c:v>
                </c:pt>
                <c:pt idx="451">
                  <c:v>1987.5833333333333</c:v>
                </c:pt>
                <c:pt idx="452">
                  <c:v>1987.6666666666667</c:v>
                </c:pt>
                <c:pt idx="453">
                  <c:v>1987.75</c:v>
                </c:pt>
                <c:pt idx="454">
                  <c:v>1987.8333333333333</c:v>
                </c:pt>
                <c:pt idx="455">
                  <c:v>1987.9166666666667</c:v>
                </c:pt>
                <c:pt idx="456">
                  <c:v>1988</c:v>
                </c:pt>
                <c:pt idx="457">
                  <c:v>1988.0833333333333</c:v>
                </c:pt>
                <c:pt idx="458">
                  <c:v>1988.1666666666667</c:v>
                </c:pt>
                <c:pt idx="459">
                  <c:v>1988.25</c:v>
                </c:pt>
                <c:pt idx="460">
                  <c:v>1988.3333333333333</c:v>
                </c:pt>
                <c:pt idx="461">
                  <c:v>1988.4166666666667</c:v>
                </c:pt>
                <c:pt idx="462">
                  <c:v>1988.5</c:v>
                </c:pt>
                <c:pt idx="463">
                  <c:v>1988.5833333333333</c:v>
                </c:pt>
                <c:pt idx="464">
                  <c:v>1988.6666666666667</c:v>
                </c:pt>
                <c:pt idx="465">
                  <c:v>1988.75</c:v>
                </c:pt>
                <c:pt idx="466">
                  <c:v>1988.8333333333333</c:v>
                </c:pt>
                <c:pt idx="467">
                  <c:v>1988.9166666666667</c:v>
                </c:pt>
                <c:pt idx="468">
                  <c:v>1989</c:v>
                </c:pt>
                <c:pt idx="469">
                  <c:v>1989.0833333333333</c:v>
                </c:pt>
                <c:pt idx="470">
                  <c:v>1989.1666666666667</c:v>
                </c:pt>
                <c:pt idx="471">
                  <c:v>1989.25</c:v>
                </c:pt>
                <c:pt idx="472">
                  <c:v>1989.3333333333333</c:v>
                </c:pt>
                <c:pt idx="473">
                  <c:v>1989.4166666666667</c:v>
                </c:pt>
                <c:pt idx="474">
                  <c:v>1989.5</c:v>
                </c:pt>
                <c:pt idx="475">
                  <c:v>1989.5833333333333</c:v>
                </c:pt>
                <c:pt idx="476">
                  <c:v>1989.6666666666667</c:v>
                </c:pt>
                <c:pt idx="477">
                  <c:v>1989.75</c:v>
                </c:pt>
                <c:pt idx="478">
                  <c:v>1989.8333333333333</c:v>
                </c:pt>
                <c:pt idx="479">
                  <c:v>1989.9166666666667</c:v>
                </c:pt>
                <c:pt idx="480">
                  <c:v>1990</c:v>
                </c:pt>
                <c:pt idx="481">
                  <c:v>1990.0833333333333</c:v>
                </c:pt>
                <c:pt idx="482">
                  <c:v>1990.1666666666667</c:v>
                </c:pt>
                <c:pt idx="483">
                  <c:v>1990.25</c:v>
                </c:pt>
                <c:pt idx="484">
                  <c:v>1990.3333333333333</c:v>
                </c:pt>
                <c:pt idx="485">
                  <c:v>1990.4166666666667</c:v>
                </c:pt>
                <c:pt idx="486">
                  <c:v>1990.5</c:v>
                </c:pt>
                <c:pt idx="487">
                  <c:v>1990.5833333333333</c:v>
                </c:pt>
                <c:pt idx="488">
                  <c:v>1990.6666666666667</c:v>
                </c:pt>
                <c:pt idx="489">
                  <c:v>1990.75</c:v>
                </c:pt>
                <c:pt idx="490">
                  <c:v>1990.8333333333333</c:v>
                </c:pt>
                <c:pt idx="491">
                  <c:v>1990.9166666666667</c:v>
                </c:pt>
                <c:pt idx="492">
                  <c:v>1991</c:v>
                </c:pt>
                <c:pt idx="493">
                  <c:v>1991.0833333333333</c:v>
                </c:pt>
                <c:pt idx="494">
                  <c:v>1991.1666666666667</c:v>
                </c:pt>
                <c:pt idx="495">
                  <c:v>1991.25</c:v>
                </c:pt>
                <c:pt idx="496">
                  <c:v>1991.3333333333333</c:v>
                </c:pt>
                <c:pt idx="497">
                  <c:v>1991.4166666666667</c:v>
                </c:pt>
                <c:pt idx="498">
                  <c:v>1991.5</c:v>
                </c:pt>
                <c:pt idx="499">
                  <c:v>1991.5833333333333</c:v>
                </c:pt>
                <c:pt idx="500">
                  <c:v>1991.6666666666667</c:v>
                </c:pt>
                <c:pt idx="501">
                  <c:v>1991.75</c:v>
                </c:pt>
                <c:pt idx="502">
                  <c:v>1991.8333333333333</c:v>
                </c:pt>
                <c:pt idx="503">
                  <c:v>1991.9166666666667</c:v>
                </c:pt>
                <c:pt idx="504">
                  <c:v>1992</c:v>
                </c:pt>
                <c:pt idx="505">
                  <c:v>1992.0833333333333</c:v>
                </c:pt>
                <c:pt idx="506">
                  <c:v>1992.1666666666667</c:v>
                </c:pt>
                <c:pt idx="507">
                  <c:v>1992.25</c:v>
                </c:pt>
                <c:pt idx="508">
                  <c:v>1992.3333333333333</c:v>
                </c:pt>
                <c:pt idx="509">
                  <c:v>1992.4166666666667</c:v>
                </c:pt>
                <c:pt idx="510">
                  <c:v>1992.5</c:v>
                </c:pt>
                <c:pt idx="511">
                  <c:v>1992.5833333333333</c:v>
                </c:pt>
                <c:pt idx="512">
                  <c:v>1992.6666666666667</c:v>
                </c:pt>
                <c:pt idx="513">
                  <c:v>1992.75</c:v>
                </c:pt>
                <c:pt idx="514">
                  <c:v>1992.8333333333333</c:v>
                </c:pt>
                <c:pt idx="515">
                  <c:v>1992.9166666666667</c:v>
                </c:pt>
                <c:pt idx="516">
                  <c:v>1993</c:v>
                </c:pt>
                <c:pt idx="517">
                  <c:v>1993.0833333333333</c:v>
                </c:pt>
                <c:pt idx="518">
                  <c:v>1993.1666666666667</c:v>
                </c:pt>
                <c:pt idx="519">
                  <c:v>1993.25</c:v>
                </c:pt>
                <c:pt idx="520">
                  <c:v>1993.3333333333333</c:v>
                </c:pt>
                <c:pt idx="521">
                  <c:v>1993.4166666666667</c:v>
                </c:pt>
                <c:pt idx="522">
                  <c:v>1993.5</c:v>
                </c:pt>
                <c:pt idx="523">
                  <c:v>1993.5833333333333</c:v>
                </c:pt>
                <c:pt idx="524">
                  <c:v>1993.6666666666667</c:v>
                </c:pt>
                <c:pt idx="525">
                  <c:v>1993.75</c:v>
                </c:pt>
                <c:pt idx="526">
                  <c:v>1993.8333333333333</c:v>
                </c:pt>
                <c:pt idx="527">
                  <c:v>1993.9166666666667</c:v>
                </c:pt>
                <c:pt idx="528">
                  <c:v>1994</c:v>
                </c:pt>
                <c:pt idx="529">
                  <c:v>1994.0833333333333</c:v>
                </c:pt>
                <c:pt idx="530">
                  <c:v>1994.1666666666667</c:v>
                </c:pt>
                <c:pt idx="531">
                  <c:v>1994.25</c:v>
                </c:pt>
                <c:pt idx="532">
                  <c:v>1994.3333333333333</c:v>
                </c:pt>
                <c:pt idx="533">
                  <c:v>1994.4166666666667</c:v>
                </c:pt>
                <c:pt idx="534">
                  <c:v>1994.5</c:v>
                </c:pt>
                <c:pt idx="535">
                  <c:v>1994.5833333333333</c:v>
                </c:pt>
                <c:pt idx="536">
                  <c:v>1994.6666666666667</c:v>
                </c:pt>
                <c:pt idx="537">
                  <c:v>1994.75</c:v>
                </c:pt>
                <c:pt idx="538">
                  <c:v>1994.8333333333333</c:v>
                </c:pt>
                <c:pt idx="539">
                  <c:v>1994.9166666666667</c:v>
                </c:pt>
                <c:pt idx="540">
                  <c:v>1995</c:v>
                </c:pt>
                <c:pt idx="541">
                  <c:v>1995.0833333333333</c:v>
                </c:pt>
                <c:pt idx="542">
                  <c:v>1995.1666666666667</c:v>
                </c:pt>
                <c:pt idx="543">
                  <c:v>1995.25</c:v>
                </c:pt>
                <c:pt idx="544">
                  <c:v>1995.3333333333333</c:v>
                </c:pt>
                <c:pt idx="545">
                  <c:v>1995.4166666666667</c:v>
                </c:pt>
                <c:pt idx="546">
                  <c:v>1995.5</c:v>
                </c:pt>
                <c:pt idx="547">
                  <c:v>1995.5833333333333</c:v>
                </c:pt>
                <c:pt idx="548">
                  <c:v>1995.6666666666667</c:v>
                </c:pt>
                <c:pt idx="549">
                  <c:v>1995.75</c:v>
                </c:pt>
                <c:pt idx="550">
                  <c:v>1995.8333333333333</c:v>
                </c:pt>
                <c:pt idx="551">
                  <c:v>1995.9166666666667</c:v>
                </c:pt>
                <c:pt idx="552">
                  <c:v>1996</c:v>
                </c:pt>
                <c:pt idx="553">
                  <c:v>1996.0833333333333</c:v>
                </c:pt>
                <c:pt idx="554">
                  <c:v>1996.1666666666667</c:v>
                </c:pt>
                <c:pt idx="555">
                  <c:v>1996.25</c:v>
                </c:pt>
                <c:pt idx="556">
                  <c:v>1996.3333333333333</c:v>
                </c:pt>
                <c:pt idx="557">
                  <c:v>1996.4166666666667</c:v>
                </c:pt>
                <c:pt idx="558">
                  <c:v>1996.5</c:v>
                </c:pt>
                <c:pt idx="559">
                  <c:v>1996.5833333333333</c:v>
                </c:pt>
                <c:pt idx="560">
                  <c:v>1996.6666666666667</c:v>
                </c:pt>
                <c:pt idx="561">
                  <c:v>1996.75</c:v>
                </c:pt>
                <c:pt idx="562">
                  <c:v>1996.8333333333333</c:v>
                </c:pt>
                <c:pt idx="563">
                  <c:v>1996.9166666666667</c:v>
                </c:pt>
                <c:pt idx="564">
                  <c:v>1997</c:v>
                </c:pt>
                <c:pt idx="565">
                  <c:v>1997.0833333333333</c:v>
                </c:pt>
                <c:pt idx="566">
                  <c:v>1997.1666666666667</c:v>
                </c:pt>
                <c:pt idx="567">
                  <c:v>1997.25</c:v>
                </c:pt>
                <c:pt idx="568">
                  <c:v>1997.3333333333333</c:v>
                </c:pt>
                <c:pt idx="569">
                  <c:v>1997.4166666666667</c:v>
                </c:pt>
                <c:pt idx="570">
                  <c:v>1997.5</c:v>
                </c:pt>
                <c:pt idx="571">
                  <c:v>1997.5833333333333</c:v>
                </c:pt>
                <c:pt idx="572">
                  <c:v>1997.6666666666667</c:v>
                </c:pt>
                <c:pt idx="573">
                  <c:v>1997.75</c:v>
                </c:pt>
                <c:pt idx="574">
                  <c:v>1997.8333333333333</c:v>
                </c:pt>
                <c:pt idx="575">
                  <c:v>1997.9166666666667</c:v>
                </c:pt>
                <c:pt idx="576">
                  <c:v>1998</c:v>
                </c:pt>
                <c:pt idx="577">
                  <c:v>1998.0833333333333</c:v>
                </c:pt>
                <c:pt idx="578">
                  <c:v>1998.1666666666667</c:v>
                </c:pt>
                <c:pt idx="579">
                  <c:v>1998.25</c:v>
                </c:pt>
                <c:pt idx="580">
                  <c:v>1998.3333333333333</c:v>
                </c:pt>
                <c:pt idx="581">
                  <c:v>1998.4166666666667</c:v>
                </c:pt>
                <c:pt idx="582">
                  <c:v>1998.5</c:v>
                </c:pt>
                <c:pt idx="583">
                  <c:v>1998.5833333333333</c:v>
                </c:pt>
                <c:pt idx="584">
                  <c:v>1998.6666666666667</c:v>
                </c:pt>
                <c:pt idx="585">
                  <c:v>1998.75</c:v>
                </c:pt>
                <c:pt idx="586">
                  <c:v>1998.8333333333333</c:v>
                </c:pt>
                <c:pt idx="587">
                  <c:v>1998.9166666666667</c:v>
                </c:pt>
                <c:pt idx="588">
                  <c:v>1999</c:v>
                </c:pt>
                <c:pt idx="589">
                  <c:v>1999.0833333333333</c:v>
                </c:pt>
                <c:pt idx="590">
                  <c:v>1999.1666666666667</c:v>
                </c:pt>
                <c:pt idx="591">
                  <c:v>1999.25</c:v>
                </c:pt>
                <c:pt idx="592">
                  <c:v>1999.3333333333333</c:v>
                </c:pt>
                <c:pt idx="593">
                  <c:v>1999.4166666666667</c:v>
                </c:pt>
                <c:pt idx="594">
                  <c:v>1999.5</c:v>
                </c:pt>
                <c:pt idx="595">
                  <c:v>1999.5833333333333</c:v>
                </c:pt>
                <c:pt idx="596">
                  <c:v>1999.6666666666667</c:v>
                </c:pt>
                <c:pt idx="597">
                  <c:v>1999.75</c:v>
                </c:pt>
                <c:pt idx="598">
                  <c:v>1999.8333333333333</c:v>
                </c:pt>
                <c:pt idx="599">
                  <c:v>1999.9166666666667</c:v>
                </c:pt>
                <c:pt idx="600">
                  <c:v>2000</c:v>
                </c:pt>
                <c:pt idx="601">
                  <c:v>2000.0833333333333</c:v>
                </c:pt>
                <c:pt idx="602">
                  <c:v>2000.1666666666667</c:v>
                </c:pt>
                <c:pt idx="603">
                  <c:v>2000.25</c:v>
                </c:pt>
                <c:pt idx="604">
                  <c:v>2000.3333333333333</c:v>
                </c:pt>
                <c:pt idx="605">
                  <c:v>2000.4166666666667</c:v>
                </c:pt>
                <c:pt idx="606">
                  <c:v>2000.5</c:v>
                </c:pt>
                <c:pt idx="607">
                  <c:v>2000.5833333333333</c:v>
                </c:pt>
                <c:pt idx="608">
                  <c:v>2000.6666666666667</c:v>
                </c:pt>
                <c:pt idx="609">
                  <c:v>2000.75</c:v>
                </c:pt>
                <c:pt idx="610">
                  <c:v>2000.8333333333333</c:v>
                </c:pt>
                <c:pt idx="611">
                  <c:v>2000.9166666666667</c:v>
                </c:pt>
                <c:pt idx="612">
                  <c:v>2001</c:v>
                </c:pt>
                <c:pt idx="613">
                  <c:v>2001.0833333333333</c:v>
                </c:pt>
                <c:pt idx="614">
                  <c:v>2001.1666666666667</c:v>
                </c:pt>
                <c:pt idx="615">
                  <c:v>2001.25</c:v>
                </c:pt>
                <c:pt idx="616">
                  <c:v>2001.3333333333333</c:v>
                </c:pt>
                <c:pt idx="617">
                  <c:v>2001.4166666666667</c:v>
                </c:pt>
                <c:pt idx="618">
                  <c:v>2001.5</c:v>
                </c:pt>
                <c:pt idx="619">
                  <c:v>2001.5833333333333</c:v>
                </c:pt>
                <c:pt idx="620">
                  <c:v>2001.6666666666667</c:v>
                </c:pt>
                <c:pt idx="621">
                  <c:v>2001.75</c:v>
                </c:pt>
                <c:pt idx="622">
                  <c:v>2001.8333333333333</c:v>
                </c:pt>
                <c:pt idx="623">
                  <c:v>2001.9166666666667</c:v>
                </c:pt>
                <c:pt idx="624">
                  <c:v>2002</c:v>
                </c:pt>
                <c:pt idx="625">
                  <c:v>2002.0833333333333</c:v>
                </c:pt>
                <c:pt idx="626">
                  <c:v>2002.1666666666667</c:v>
                </c:pt>
                <c:pt idx="627">
                  <c:v>2002.25</c:v>
                </c:pt>
                <c:pt idx="628">
                  <c:v>2002.3333333333333</c:v>
                </c:pt>
                <c:pt idx="629">
                  <c:v>2002.4166666666667</c:v>
                </c:pt>
                <c:pt idx="630">
                  <c:v>2002.5</c:v>
                </c:pt>
                <c:pt idx="631">
                  <c:v>2002.5833333333333</c:v>
                </c:pt>
                <c:pt idx="632">
                  <c:v>2002.6666666666667</c:v>
                </c:pt>
                <c:pt idx="633">
                  <c:v>2002.75</c:v>
                </c:pt>
                <c:pt idx="634">
                  <c:v>2002.8333333333333</c:v>
                </c:pt>
                <c:pt idx="635">
                  <c:v>2002.9166666666667</c:v>
                </c:pt>
                <c:pt idx="636">
                  <c:v>2003</c:v>
                </c:pt>
                <c:pt idx="637">
                  <c:v>2003.0833333333333</c:v>
                </c:pt>
                <c:pt idx="638">
                  <c:v>2003.1666666666667</c:v>
                </c:pt>
                <c:pt idx="639">
                  <c:v>2003.25</c:v>
                </c:pt>
                <c:pt idx="640">
                  <c:v>2003.3333333333333</c:v>
                </c:pt>
                <c:pt idx="641">
                  <c:v>2003.4166666666667</c:v>
                </c:pt>
                <c:pt idx="642">
                  <c:v>2003.5</c:v>
                </c:pt>
                <c:pt idx="643">
                  <c:v>2003.5833333333333</c:v>
                </c:pt>
                <c:pt idx="644">
                  <c:v>2003.6666666666667</c:v>
                </c:pt>
                <c:pt idx="645">
                  <c:v>2003.75</c:v>
                </c:pt>
                <c:pt idx="646">
                  <c:v>2003.8333333333333</c:v>
                </c:pt>
                <c:pt idx="647">
                  <c:v>2003.9166666666667</c:v>
                </c:pt>
                <c:pt idx="648">
                  <c:v>2004</c:v>
                </c:pt>
                <c:pt idx="649">
                  <c:v>2004.0833333333333</c:v>
                </c:pt>
                <c:pt idx="650">
                  <c:v>2004.1666666666667</c:v>
                </c:pt>
                <c:pt idx="651">
                  <c:v>2004.25</c:v>
                </c:pt>
                <c:pt idx="652">
                  <c:v>2004.3333333333333</c:v>
                </c:pt>
                <c:pt idx="653">
                  <c:v>2004.4166666666667</c:v>
                </c:pt>
                <c:pt idx="654">
                  <c:v>2004.5</c:v>
                </c:pt>
                <c:pt idx="655">
                  <c:v>2004.5833333333333</c:v>
                </c:pt>
                <c:pt idx="656">
                  <c:v>2004.6666666666667</c:v>
                </c:pt>
                <c:pt idx="657">
                  <c:v>2004.75</c:v>
                </c:pt>
                <c:pt idx="658">
                  <c:v>2004.8333333333333</c:v>
                </c:pt>
                <c:pt idx="659">
                  <c:v>2004.9166666666667</c:v>
                </c:pt>
                <c:pt idx="660">
                  <c:v>2005</c:v>
                </c:pt>
                <c:pt idx="661">
                  <c:v>2005.0833333333333</c:v>
                </c:pt>
                <c:pt idx="662">
                  <c:v>2005.1666666666667</c:v>
                </c:pt>
                <c:pt idx="663">
                  <c:v>2005.25</c:v>
                </c:pt>
                <c:pt idx="664">
                  <c:v>2005.3333333333333</c:v>
                </c:pt>
                <c:pt idx="665">
                  <c:v>2005.4166666666667</c:v>
                </c:pt>
                <c:pt idx="666">
                  <c:v>2005.5</c:v>
                </c:pt>
                <c:pt idx="667">
                  <c:v>2005.5833333333333</c:v>
                </c:pt>
                <c:pt idx="668">
                  <c:v>2005.6666666666667</c:v>
                </c:pt>
                <c:pt idx="669">
                  <c:v>2005.75</c:v>
                </c:pt>
                <c:pt idx="670">
                  <c:v>2005.8333333333333</c:v>
                </c:pt>
                <c:pt idx="671">
                  <c:v>2005.9166666666667</c:v>
                </c:pt>
                <c:pt idx="672">
                  <c:v>2006</c:v>
                </c:pt>
                <c:pt idx="673">
                  <c:v>2006.0833333333333</c:v>
                </c:pt>
                <c:pt idx="674">
                  <c:v>2006.1666666666667</c:v>
                </c:pt>
                <c:pt idx="675">
                  <c:v>2006.25</c:v>
                </c:pt>
                <c:pt idx="676">
                  <c:v>2006.3333333333333</c:v>
                </c:pt>
                <c:pt idx="677">
                  <c:v>2006.4166666666667</c:v>
                </c:pt>
                <c:pt idx="678">
                  <c:v>2006.5</c:v>
                </c:pt>
                <c:pt idx="679">
                  <c:v>2006.5833333333333</c:v>
                </c:pt>
                <c:pt idx="680">
                  <c:v>2006.6666666666667</c:v>
                </c:pt>
                <c:pt idx="681">
                  <c:v>2006.75</c:v>
                </c:pt>
                <c:pt idx="682">
                  <c:v>2006.8333333333333</c:v>
                </c:pt>
                <c:pt idx="683">
                  <c:v>2006.9166666666667</c:v>
                </c:pt>
                <c:pt idx="684">
                  <c:v>2007</c:v>
                </c:pt>
                <c:pt idx="685">
                  <c:v>2007.0833333333333</c:v>
                </c:pt>
                <c:pt idx="686">
                  <c:v>2007.1666666666667</c:v>
                </c:pt>
                <c:pt idx="687">
                  <c:v>2007.25</c:v>
                </c:pt>
                <c:pt idx="688">
                  <c:v>2007.3333333333333</c:v>
                </c:pt>
                <c:pt idx="689">
                  <c:v>2007.4166666666667</c:v>
                </c:pt>
                <c:pt idx="690">
                  <c:v>2007.5</c:v>
                </c:pt>
                <c:pt idx="691">
                  <c:v>2007.5833333333333</c:v>
                </c:pt>
                <c:pt idx="692">
                  <c:v>2007.6666666666667</c:v>
                </c:pt>
                <c:pt idx="693">
                  <c:v>2007.75</c:v>
                </c:pt>
                <c:pt idx="694">
                  <c:v>2007.8333333333333</c:v>
                </c:pt>
                <c:pt idx="695">
                  <c:v>2007.9166666666667</c:v>
                </c:pt>
                <c:pt idx="696">
                  <c:v>2008</c:v>
                </c:pt>
                <c:pt idx="697">
                  <c:v>2008.0833333333333</c:v>
                </c:pt>
                <c:pt idx="698">
                  <c:v>2008.1666666666667</c:v>
                </c:pt>
                <c:pt idx="699">
                  <c:v>2008.25</c:v>
                </c:pt>
                <c:pt idx="700">
                  <c:v>2008.3333333333333</c:v>
                </c:pt>
                <c:pt idx="701">
                  <c:v>2008.4166666666667</c:v>
                </c:pt>
                <c:pt idx="702">
                  <c:v>2008.5</c:v>
                </c:pt>
                <c:pt idx="703">
                  <c:v>2008.5833333333333</c:v>
                </c:pt>
                <c:pt idx="704">
                  <c:v>2008.6666666666667</c:v>
                </c:pt>
                <c:pt idx="705">
                  <c:v>2008.75</c:v>
                </c:pt>
                <c:pt idx="706">
                  <c:v>2008.8333333333333</c:v>
                </c:pt>
                <c:pt idx="707">
                  <c:v>2008.9166666666667</c:v>
                </c:pt>
                <c:pt idx="708">
                  <c:v>2009</c:v>
                </c:pt>
                <c:pt idx="709">
                  <c:v>2009.0833333333333</c:v>
                </c:pt>
                <c:pt idx="710">
                  <c:v>2009.1666666666667</c:v>
                </c:pt>
                <c:pt idx="711">
                  <c:v>2009.25</c:v>
                </c:pt>
                <c:pt idx="712">
                  <c:v>2009.3333333333333</c:v>
                </c:pt>
                <c:pt idx="713">
                  <c:v>2009.4166666666667</c:v>
                </c:pt>
                <c:pt idx="714">
                  <c:v>2009.5</c:v>
                </c:pt>
                <c:pt idx="715">
                  <c:v>2009.5833333333333</c:v>
                </c:pt>
                <c:pt idx="716">
                  <c:v>2009.6666666666667</c:v>
                </c:pt>
                <c:pt idx="717">
                  <c:v>2009.75</c:v>
                </c:pt>
                <c:pt idx="718">
                  <c:v>2009.8333333333333</c:v>
                </c:pt>
                <c:pt idx="719">
                  <c:v>2009.9166666666667</c:v>
                </c:pt>
                <c:pt idx="720">
                  <c:v>2010</c:v>
                </c:pt>
                <c:pt idx="721">
                  <c:v>2010.0833333333333</c:v>
                </c:pt>
                <c:pt idx="722">
                  <c:v>2010.1666666666667</c:v>
                </c:pt>
                <c:pt idx="723">
                  <c:v>2010.25</c:v>
                </c:pt>
                <c:pt idx="724">
                  <c:v>2010.3333333333333</c:v>
                </c:pt>
                <c:pt idx="725">
                  <c:v>2010.4166666666667</c:v>
                </c:pt>
                <c:pt idx="726">
                  <c:v>2010.5</c:v>
                </c:pt>
                <c:pt idx="727">
                  <c:v>2010.5833333333333</c:v>
                </c:pt>
                <c:pt idx="728">
                  <c:v>2010.6666666666667</c:v>
                </c:pt>
                <c:pt idx="729">
                  <c:v>2010.75</c:v>
                </c:pt>
                <c:pt idx="730">
                  <c:v>2010.8333333333333</c:v>
                </c:pt>
                <c:pt idx="731">
                  <c:v>2010.9166666666667</c:v>
                </c:pt>
                <c:pt idx="732">
                  <c:v>2011</c:v>
                </c:pt>
                <c:pt idx="733">
                  <c:v>2011.0833333333333</c:v>
                </c:pt>
                <c:pt idx="734">
                  <c:v>2011.1666666666667</c:v>
                </c:pt>
                <c:pt idx="735">
                  <c:v>2011.25</c:v>
                </c:pt>
                <c:pt idx="736">
                  <c:v>2011.3333333333333</c:v>
                </c:pt>
                <c:pt idx="737">
                  <c:v>2011.4166666666667</c:v>
                </c:pt>
                <c:pt idx="738">
                  <c:v>2011.5</c:v>
                </c:pt>
                <c:pt idx="739">
                  <c:v>2011.5833333333333</c:v>
                </c:pt>
                <c:pt idx="740">
                  <c:v>2011.6666666666667</c:v>
                </c:pt>
                <c:pt idx="741">
                  <c:v>2011.75</c:v>
                </c:pt>
                <c:pt idx="742">
                  <c:v>2011.8333333333333</c:v>
                </c:pt>
                <c:pt idx="743">
                  <c:v>2011.9166666666667</c:v>
                </c:pt>
                <c:pt idx="744">
                  <c:v>2012</c:v>
                </c:pt>
                <c:pt idx="745">
                  <c:v>2012.0833333333333</c:v>
                </c:pt>
                <c:pt idx="746">
                  <c:v>2012.1666666666667</c:v>
                </c:pt>
                <c:pt idx="747">
                  <c:v>2012.25</c:v>
                </c:pt>
                <c:pt idx="748">
                  <c:v>2012.3333333333333</c:v>
                </c:pt>
                <c:pt idx="749">
                  <c:v>2012.4166666666667</c:v>
                </c:pt>
                <c:pt idx="750">
                  <c:v>2012.5</c:v>
                </c:pt>
                <c:pt idx="751">
                  <c:v>2012.5833333333333</c:v>
                </c:pt>
                <c:pt idx="752">
                  <c:v>2012.6666666666667</c:v>
                </c:pt>
                <c:pt idx="753">
                  <c:v>2012.75</c:v>
                </c:pt>
                <c:pt idx="754">
                  <c:v>2012.8333333333333</c:v>
                </c:pt>
                <c:pt idx="755">
                  <c:v>2012.9166666666667</c:v>
                </c:pt>
                <c:pt idx="756">
                  <c:v>2013</c:v>
                </c:pt>
                <c:pt idx="757">
                  <c:v>2013.0833333333333</c:v>
                </c:pt>
                <c:pt idx="758">
                  <c:v>2013.1666666666667</c:v>
                </c:pt>
                <c:pt idx="759">
                  <c:v>2013.25</c:v>
                </c:pt>
                <c:pt idx="760">
                  <c:v>2013.3333333333333</c:v>
                </c:pt>
                <c:pt idx="761">
                  <c:v>2013.4166666666667</c:v>
                </c:pt>
                <c:pt idx="762">
                  <c:v>2013.5</c:v>
                </c:pt>
                <c:pt idx="763">
                  <c:v>2013.5833333333333</c:v>
                </c:pt>
                <c:pt idx="764">
                  <c:v>2013.6666666666667</c:v>
                </c:pt>
                <c:pt idx="765">
                  <c:v>2013.75</c:v>
                </c:pt>
                <c:pt idx="766">
                  <c:v>2013.8333333333333</c:v>
                </c:pt>
                <c:pt idx="767">
                  <c:v>2013.9166666666667</c:v>
                </c:pt>
                <c:pt idx="768">
                  <c:v>2014</c:v>
                </c:pt>
                <c:pt idx="769">
                  <c:v>2014.0833333333333</c:v>
                </c:pt>
                <c:pt idx="770">
                  <c:v>2014.1666666666667</c:v>
                </c:pt>
                <c:pt idx="771">
                  <c:v>2014.25</c:v>
                </c:pt>
                <c:pt idx="772">
                  <c:v>2014.3333333333333</c:v>
                </c:pt>
                <c:pt idx="773">
                  <c:v>2014.4166666666667</c:v>
                </c:pt>
                <c:pt idx="774">
                  <c:v>2014.5</c:v>
                </c:pt>
                <c:pt idx="775">
                  <c:v>2014.5833333333333</c:v>
                </c:pt>
                <c:pt idx="776">
                  <c:v>2014.6666666666667</c:v>
                </c:pt>
                <c:pt idx="777">
                  <c:v>2014.75</c:v>
                </c:pt>
                <c:pt idx="778">
                  <c:v>2014.8333333333333</c:v>
                </c:pt>
                <c:pt idx="779">
                  <c:v>2014.9166666666667</c:v>
                </c:pt>
                <c:pt idx="780">
                  <c:v>2015</c:v>
                </c:pt>
                <c:pt idx="781">
                  <c:v>2015.0833333333333</c:v>
                </c:pt>
                <c:pt idx="782">
                  <c:v>2015.1666666666667</c:v>
                </c:pt>
                <c:pt idx="783">
                  <c:v>2015.25</c:v>
                </c:pt>
                <c:pt idx="784">
                  <c:v>2015.3333333333333</c:v>
                </c:pt>
                <c:pt idx="785">
                  <c:v>2015.4166666666667</c:v>
                </c:pt>
                <c:pt idx="786">
                  <c:v>2015.5</c:v>
                </c:pt>
                <c:pt idx="787">
                  <c:v>2015.5833333333333</c:v>
                </c:pt>
                <c:pt idx="788">
                  <c:v>2015.6666666666667</c:v>
                </c:pt>
                <c:pt idx="789">
                  <c:v>2015.75</c:v>
                </c:pt>
                <c:pt idx="790">
                  <c:v>2015.8333333333333</c:v>
                </c:pt>
                <c:pt idx="791">
                  <c:v>2015.9166666666667</c:v>
                </c:pt>
                <c:pt idx="792">
                  <c:v>2016</c:v>
                </c:pt>
                <c:pt idx="793">
                  <c:v>2016.0833333333333</c:v>
                </c:pt>
                <c:pt idx="794">
                  <c:v>2016.1666666666667</c:v>
                </c:pt>
                <c:pt idx="795">
                  <c:v>2016.25</c:v>
                </c:pt>
                <c:pt idx="796">
                  <c:v>2016.3333333333333</c:v>
                </c:pt>
                <c:pt idx="797">
                  <c:v>2016.4166666666667</c:v>
                </c:pt>
                <c:pt idx="798">
                  <c:v>2016.5</c:v>
                </c:pt>
                <c:pt idx="799">
                  <c:v>2016.5833333333333</c:v>
                </c:pt>
                <c:pt idx="800">
                  <c:v>2016.6666666666667</c:v>
                </c:pt>
                <c:pt idx="801">
                  <c:v>2016.75</c:v>
                </c:pt>
                <c:pt idx="802">
                  <c:v>2016.8333333333333</c:v>
                </c:pt>
                <c:pt idx="803">
                  <c:v>2016.9166666666667</c:v>
                </c:pt>
                <c:pt idx="804">
                  <c:v>2017</c:v>
                </c:pt>
                <c:pt idx="805">
                  <c:v>2017.0833333333333</c:v>
                </c:pt>
                <c:pt idx="806">
                  <c:v>2017.1666666666667</c:v>
                </c:pt>
                <c:pt idx="807">
                  <c:v>2017.25</c:v>
                </c:pt>
                <c:pt idx="808">
                  <c:v>2017.3333333333333</c:v>
                </c:pt>
                <c:pt idx="809">
                  <c:v>2017.4166666666667</c:v>
                </c:pt>
                <c:pt idx="810">
                  <c:v>2017.5</c:v>
                </c:pt>
                <c:pt idx="811">
                  <c:v>2017.5833333333333</c:v>
                </c:pt>
              </c:numCache>
            </c:numRef>
          </c:xVal>
          <c:yVal>
            <c:numRef>
              <c:f>'Climate Data'!$I$6:$I$817</c:f>
              <c:numCache>
                <c:formatCode>0.000</c:formatCode>
                <c:ptCount val="812"/>
                <c:pt idx="0">
                  <c:v>0.22755463408515234</c:v>
                </c:pt>
                <c:pt idx="1">
                  <c:v>0.42024406744263759</c:v>
                </c:pt>
                <c:pt idx="2">
                  <c:v>0.29265801194450608</c:v>
                </c:pt>
                <c:pt idx="3">
                  <c:v>0.37398001803338482</c:v>
                </c:pt>
                <c:pt idx="4">
                  <c:v>1.49961875</c:v>
                </c:pt>
                <c:pt idx="5">
                  <c:v>1.3487691215560285</c:v>
                </c:pt>
                <c:pt idx="6">
                  <c:v>0.81089547697368414</c:v>
                </c:pt>
                <c:pt idx="7">
                  <c:v>1.0085065262536197</c:v>
                </c:pt>
                <c:pt idx="8">
                  <c:v>0.73339181556415767</c:v>
                </c:pt>
                <c:pt idx="9">
                  <c:v>0.54436980469387741</c:v>
                </c:pt>
                <c:pt idx="10">
                  <c:v>0.33005773684210532</c:v>
                </c:pt>
                <c:pt idx="11">
                  <c:v>0.24758053430713403</c:v>
                </c:pt>
                <c:pt idx="12">
                  <c:v>0.25772380863669697</c:v>
                </c:pt>
                <c:pt idx="13">
                  <c:v>0.38379171681819446</c:v>
                </c:pt>
                <c:pt idx="14">
                  <c:v>0.21516034556727107</c:v>
                </c:pt>
                <c:pt idx="15">
                  <c:v>0.93838226014124637</c:v>
                </c:pt>
                <c:pt idx="16">
                  <c:v>1.49961875</c:v>
                </c:pt>
                <c:pt idx="17">
                  <c:v>1.49961875</c:v>
                </c:pt>
                <c:pt idx="18">
                  <c:v>1.49961875</c:v>
                </c:pt>
                <c:pt idx="19">
                  <c:v>1.49961875</c:v>
                </c:pt>
                <c:pt idx="20">
                  <c:v>0.46243225863351189</c:v>
                </c:pt>
                <c:pt idx="21">
                  <c:v>0.98190607081632642</c:v>
                </c:pt>
                <c:pt idx="22">
                  <c:v>0.24914662736842105</c:v>
                </c:pt>
                <c:pt idx="23">
                  <c:v>0.46573708388439639</c:v>
                </c:pt>
                <c:pt idx="24">
                  <c:v>0.40578153010411944</c:v>
                </c:pt>
                <c:pt idx="25">
                  <c:v>0.25127697962612899</c:v>
                </c:pt>
                <c:pt idx="26">
                  <c:v>0.22794266444697822</c:v>
                </c:pt>
                <c:pt idx="27">
                  <c:v>0.78861899814324288</c:v>
                </c:pt>
                <c:pt idx="28">
                  <c:v>1.49961875</c:v>
                </c:pt>
                <c:pt idx="29">
                  <c:v>1.49961875</c:v>
                </c:pt>
                <c:pt idx="30">
                  <c:v>1.4705157894736842</c:v>
                </c:pt>
                <c:pt idx="31">
                  <c:v>1.0054121932632218</c:v>
                </c:pt>
                <c:pt idx="32">
                  <c:v>0.94883088268244298</c:v>
                </c:pt>
                <c:pt idx="33">
                  <c:v>0.80245861224489756</c:v>
                </c:pt>
                <c:pt idx="34">
                  <c:v>0.69588966947368425</c:v>
                </c:pt>
                <c:pt idx="35">
                  <c:v>0.32869022881246662</c:v>
                </c:pt>
                <c:pt idx="36">
                  <c:v>0.28250080211828282</c:v>
                </c:pt>
                <c:pt idx="37">
                  <c:v>0.23826464976452857</c:v>
                </c:pt>
                <c:pt idx="38">
                  <c:v>0.25635320211007206</c:v>
                </c:pt>
                <c:pt idx="39">
                  <c:v>0.54620936483434712</c:v>
                </c:pt>
                <c:pt idx="40">
                  <c:v>0.97253396385248925</c:v>
                </c:pt>
                <c:pt idx="41">
                  <c:v>1.49961875</c:v>
                </c:pt>
                <c:pt idx="42">
                  <c:v>1.49961875</c:v>
                </c:pt>
                <c:pt idx="43">
                  <c:v>1.49961875</c:v>
                </c:pt>
                <c:pt idx="44">
                  <c:v>1.1275955296190001</c:v>
                </c:pt>
                <c:pt idx="45">
                  <c:v>0.69936657076530584</c:v>
                </c:pt>
                <c:pt idx="46">
                  <c:v>0.38118445684210528</c:v>
                </c:pt>
                <c:pt idx="47">
                  <c:v>0.46467602208550524</c:v>
                </c:pt>
                <c:pt idx="48">
                  <c:v>0.35931944220892081</c:v>
                </c:pt>
                <c:pt idx="49">
                  <c:v>0.21476193427249249</c:v>
                </c:pt>
                <c:pt idx="50">
                  <c:v>0.31689882517260093</c:v>
                </c:pt>
                <c:pt idx="51">
                  <c:v>1.1533083007909639</c:v>
                </c:pt>
                <c:pt idx="52">
                  <c:v>0.59161611094770605</c:v>
                </c:pt>
                <c:pt idx="53">
                  <c:v>1.3644821485530696</c:v>
                </c:pt>
                <c:pt idx="54">
                  <c:v>1.49961875</c:v>
                </c:pt>
                <c:pt idx="55">
                  <c:v>0.77396400224813278</c:v>
                </c:pt>
                <c:pt idx="56">
                  <c:v>0.52660213334985984</c:v>
                </c:pt>
                <c:pt idx="57">
                  <c:v>0.86356951770408119</c:v>
                </c:pt>
                <c:pt idx="58">
                  <c:v>0.32870186947368424</c:v>
                </c:pt>
                <c:pt idx="59">
                  <c:v>0.40631038604505515</c:v>
                </c:pt>
                <c:pt idx="60">
                  <c:v>0.24215053003643283</c:v>
                </c:pt>
                <c:pt idx="61">
                  <c:v>0.54633440458621074</c:v>
                </c:pt>
                <c:pt idx="62">
                  <c:v>0.39362327722976731</c:v>
                </c:pt>
                <c:pt idx="63">
                  <c:v>0.52533721029616021</c:v>
                </c:pt>
                <c:pt idx="64">
                  <c:v>1.49961875</c:v>
                </c:pt>
                <c:pt idx="65">
                  <c:v>1.49961875</c:v>
                </c:pt>
                <c:pt idx="66">
                  <c:v>1.3192507401315789</c:v>
                </c:pt>
                <c:pt idx="67">
                  <c:v>1.49961875</c:v>
                </c:pt>
                <c:pt idx="68">
                  <c:v>0.72229950456226999</c:v>
                </c:pt>
                <c:pt idx="69">
                  <c:v>0.75980240877550986</c:v>
                </c:pt>
                <c:pt idx="70">
                  <c:v>0.45642673684210522</c:v>
                </c:pt>
                <c:pt idx="71">
                  <c:v>0.34743854740370972</c:v>
                </c:pt>
                <c:pt idx="72">
                  <c:v>0.29123459340793767</c:v>
                </c:pt>
                <c:pt idx="73">
                  <c:v>0.21290000000000001</c:v>
                </c:pt>
                <c:pt idx="74">
                  <c:v>0.31909417944205964</c:v>
                </c:pt>
                <c:pt idx="75">
                  <c:v>1.0202537511834984</c:v>
                </c:pt>
                <c:pt idx="76">
                  <c:v>1.49961875</c:v>
                </c:pt>
                <c:pt idx="77">
                  <c:v>1.49961875</c:v>
                </c:pt>
                <c:pt idx="78">
                  <c:v>1.49961875</c:v>
                </c:pt>
                <c:pt idx="79">
                  <c:v>1.49961875</c:v>
                </c:pt>
                <c:pt idx="80">
                  <c:v>1.3328514486518181</c:v>
                </c:pt>
                <c:pt idx="81">
                  <c:v>0.68137600341836713</c:v>
                </c:pt>
                <c:pt idx="82">
                  <c:v>0.33073547000000003</c:v>
                </c:pt>
                <c:pt idx="83">
                  <c:v>0.25662230881025622</c:v>
                </c:pt>
                <c:pt idx="84">
                  <c:v>0.21290000000000001</c:v>
                </c:pt>
                <c:pt idx="85">
                  <c:v>0.21290000000000001</c:v>
                </c:pt>
                <c:pt idx="86">
                  <c:v>0.2941319491168915</c:v>
                </c:pt>
                <c:pt idx="87">
                  <c:v>0.45948065656993603</c:v>
                </c:pt>
                <c:pt idx="88">
                  <c:v>0.75659380781167618</c:v>
                </c:pt>
                <c:pt idx="89">
                  <c:v>1.49961875</c:v>
                </c:pt>
                <c:pt idx="90">
                  <c:v>1.49961875</c:v>
                </c:pt>
                <c:pt idx="91">
                  <c:v>1.0007620739502359</c:v>
                </c:pt>
                <c:pt idx="92">
                  <c:v>0.50802281039644548</c:v>
                </c:pt>
                <c:pt idx="93">
                  <c:v>0.53747715653061212</c:v>
                </c:pt>
                <c:pt idx="94">
                  <c:v>0.33615252263157896</c:v>
                </c:pt>
                <c:pt idx="95">
                  <c:v>0.29647063213542335</c:v>
                </c:pt>
                <c:pt idx="96">
                  <c:v>0.21971124206001014</c:v>
                </c:pt>
                <c:pt idx="97">
                  <c:v>0.22715068228847601</c:v>
                </c:pt>
                <c:pt idx="98">
                  <c:v>0.51166277246440572</c:v>
                </c:pt>
                <c:pt idx="99">
                  <c:v>0.41881626651832266</c:v>
                </c:pt>
                <c:pt idx="100">
                  <c:v>1.49961875</c:v>
                </c:pt>
                <c:pt idx="101">
                  <c:v>0.47774606832470418</c:v>
                </c:pt>
                <c:pt idx="102">
                  <c:v>1.49961875</c:v>
                </c:pt>
                <c:pt idx="103">
                  <c:v>1.4277793743331806</c:v>
                </c:pt>
                <c:pt idx="104">
                  <c:v>1.1662881975696495</c:v>
                </c:pt>
                <c:pt idx="105">
                  <c:v>0.85054882999999959</c:v>
                </c:pt>
                <c:pt idx="106">
                  <c:v>0.29805348263157894</c:v>
                </c:pt>
                <c:pt idx="107">
                  <c:v>0.27912718309418116</c:v>
                </c:pt>
                <c:pt idx="108">
                  <c:v>0.23798626773748247</c:v>
                </c:pt>
                <c:pt idx="109">
                  <c:v>0.35827323846746906</c:v>
                </c:pt>
                <c:pt idx="110">
                  <c:v>0.3943388141618005</c:v>
                </c:pt>
                <c:pt idx="111">
                  <c:v>0.2585966221020406</c:v>
                </c:pt>
                <c:pt idx="112">
                  <c:v>0.44458263494462263</c:v>
                </c:pt>
                <c:pt idx="113">
                  <c:v>0.55375547337278119</c:v>
                </c:pt>
                <c:pt idx="114">
                  <c:v>0.92554535818713446</c:v>
                </c:pt>
                <c:pt idx="115">
                  <c:v>1.1401059089696692</c:v>
                </c:pt>
                <c:pt idx="116">
                  <c:v>0.63188382026944567</c:v>
                </c:pt>
                <c:pt idx="117">
                  <c:v>0.56751615117346921</c:v>
                </c:pt>
                <c:pt idx="118">
                  <c:v>0.27815885684210528</c:v>
                </c:pt>
                <c:pt idx="119">
                  <c:v>0.44391424575880928</c:v>
                </c:pt>
                <c:pt idx="120">
                  <c:v>0.24734911501209977</c:v>
                </c:pt>
                <c:pt idx="121">
                  <c:v>0.49694646860149527</c:v>
                </c:pt>
                <c:pt idx="122">
                  <c:v>0.39791417770418724</c:v>
                </c:pt>
                <c:pt idx="123">
                  <c:v>1.0000799017097641</c:v>
                </c:pt>
                <c:pt idx="124">
                  <c:v>1.49961875</c:v>
                </c:pt>
                <c:pt idx="125">
                  <c:v>0.97267437765809961</c:v>
                </c:pt>
                <c:pt idx="126">
                  <c:v>1.4655921875</c:v>
                </c:pt>
                <c:pt idx="127">
                  <c:v>1.2357003991388504</c:v>
                </c:pt>
                <c:pt idx="128">
                  <c:v>1.1912909536431417</c:v>
                </c:pt>
                <c:pt idx="129">
                  <c:v>0.34175402183673464</c:v>
                </c:pt>
                <c:pt idx="130">
                  <c:v>0.43351085526315797</c:v>
                </c:pt>
                <c:pt idx="131">
                  <c:v>0.21746711245371991</c:v>
                </c:pt>
                <c:pt idx="132">
                  <c:v>0.22128126904464279</c:v>
                </c:pt>
                <c:pt idx="133">
                  <c:v>0.32715436403134746</c:v>
                </c:pt>
                <c:pt idx="134">
                  <c:v>0.27344050291205857</c:v>
                </c:pt>
                <c:pt idx="135">
                  <c:v>1.49961875</c:v>
                </c:pt>
                <c:pt idx="136">
                  <c:v>0.72078867372915745</c:v>
                </c:pt>
                <c:pt idx="137">
                  <c:v>1.4855343195266277</c:v>
                </c:pt>
                <c:pt idx="138">
                  <c:v>1.4066067616959061</c:v>
                </c:pt>
                <c:pt idx="139">
                  <c:v>1.1065697252229079</c:v>
                </c:pt>
                <c:pt idx="140">
                  <c:v>0.70246480652066123</c:v>
                </c:pt>
                <c:pt idx="141">
                  <c:v>0.34541899326530601</c:v>
                </c:pt>
                <c:pt idx="142">
                  <c:v>0.53756795157894743</c:v>
                </c:pt>
                <c:pt idx="143">
                  <c:v>0.28361109018401515</c:v>
                </c:pt>
                <c:pt idx="144">
                  <c:v>0.38887053629589885</c:v>
                </c:pt>
                <c:pt idx="145">
                  <c:v>0.25425810546875</c:v>
                </c:pt>
                <c:pt idx="146">
                  <c:v>0.50406761500418762</c:v>
                </c:pt>
                <c:pt idx="147">
                  <c:v>0.23582031675391707</c:v>
                </c:pt>
                <c:pt idx="148">
                  <c:v>1.49961875</c:v>
                </c:pt>
                <c:pt idx="149">
                  <c:v>1.3819459689349114</c:v>
                </c:pt>
                <c:pt idx="150">
                  <c:v>1.2857612664473681</c:v>
                </c:pt>
                <c:pt idx="151">
                  <c:v>1.1036248025739215</c:v>
                </c:pt>
                <c:pt idx="152">
                  <c:v>0.53453019011841885</c:v>
                </c:pt>
                <c:pt idx="153">
                  <c:v>1.0341516605612242</c:v>
                </c:pt>
                <c:pt idx="154">
                  <c:v>0.30215557526315789</c:v>
                </c:pt>
                <c:pt idx="155">
                  <c:v>0.4726253183517839</c:v>
                </c:pt>
                <c:pt idx="156">
                  <c:v>0.40081669892651389</c:v>
                </c:pt>
                <c:pt idx="157">
                  <c:v>0.24565506365821313</c:v>
                </c:pt>
                <c:pt idx="158">
                  <c:v>0.22869317288688182</c:v>
                </c:pt>
                <c:pt idx="159">
                  <c:v>1.1154527992270882</c:v>
                </c:pt>
                <c:pt idx="160">
                  <c:v>1.49961875</c:v>
                </c:pt>
                <c:pt idx="161">
                  <c:v>1.49961875</c:v>
                </c:pt>
                <c:pt idx="162">
                  <c:v>1.49961875</c:v>
                </c:pt>
                <c:pt idx="163">
                  <c:v>1.3324089703837065</c:v>
                </c:pt>
                <c:pt idx="164">
                  <c:v>0.96786655860872195</c:v>
                </c:pt>
                <c:pt idx="165">
                  <c:v>0.37731944505102033</c:v>
                </c:pt>
                <c:pt idx="166">
                  <c:v>0.28983485947368426</c:v>
                </c:pt>
                <c:pt idx="167">
                  <c:v>0.21746711245371991</c:v>
                </c:pt>
                <c:pt idx="168">
                  <c:v>0.29277360306167372</c:v>
                </c:pt>
                <c:pt idx="169">
                  <c:v>0.36455256944034209</c:v>
                </c:pt>
                <c:pt idx="170">
                  <c:v>0.28527904161146306</c:v>
                </c:pt>
                <c:pt idx="171">
                  <c:v>0.83059232568035068</c:v>
                </c:pt>
                <c:pt idx="172">
                  <c:v>0.70995168642744144</c:v>
                </c:pt>
                <c:pt idx="173">
                  <c:v>1.2359106508875741</c:v>
                </c:pt>
                <c:pt idx="174">
                  <c:v>1.49961875</c:v>
                </c:pt>
                <c:pt idx="175">
                  <c:v>0.99143080394566352</c:v>
                </c:pt>
                <c:pt idx="176">
                  <c:v>1.2031645887759577</c:v>
                </c:pt>
                <c:pt idx="177">
                  <c:v>0.90595791198979558</c:v>
                </c:pt>
                <c:pt idx="178">
                  <c:v>0.54771973263157891</c:v>
                </c:pt>
                <c:pt idx="179">
                  <c:v>0.33807723338061113</c:v>
                </c:pt>
                <c:pt idx="180">
                  <c:v>0.21552120690640175</c:v>
                </c:pt>
                <c:pt idx="181">
                  <c:v>0.21290000000000001</c:v>
                </c:pt>
                <c:pt idx="182">
                  <c:v>0.29192081124653552</c:v>
                </c:pt>
                <c:pt idx="183">
                  <c:v>0.45472327946036167</c:v>
                </c:pt>
                <c:pt idx="184">
                  <c:v>1.4413666801898659</c:v>
                </c:pt>
                <c:pt idx="185">
                  <c:v>0.99944863165680498</c:v>
                </c:pt>
                <c:pt idx="186">
                  <c:v>1.1987476973684208</c:v>
                </c:pt>
                <c:pt idx="187">
                  <c:v>1.3716243055555555</c:v>
                </c:pt>
                <c:pt idx="188">
                  <c:v>0.62165357866459459</c:v>
                </c:pt>
                <c:pt idx="189">
                  <c:v>0.31136768749999999</c:v>
                </c:pt>
                <c:pt idx="190">
                  <c:v>0.38785417263157901</c:v>
                </c:pt>
                <c:pt idx="191">
                  <c:v>0.35567719565657863</c:v>
                </c:pt>
                <c:pt idx="192">
                  <c:v>0.26289991728562723</c:v>
                </c:pt>
                <c:pt idx="193">
                  <c:v>0.3914683901577119</c:v>
                </c:pt>
                <c:pt idx="194">
                  <c:v>0.43204083692344003</c:v>
                </c:pt>
                <c:pt idx="195">
                  <c:v>0.27746686784605129</c:v>
                </c:pt>
                <c:pt idx="196">
                  <c:v>0.9709107395330443</c:v>
                </c:pt>
                <c:pt idx="197">
                  <c:v>1.49961875</c:v>
                </c:pt>
                <c:pt idx="198">
                  <c:v>1.49961875</c:v>
                </c:pt>
                <c:pt idx="199">
                  <c:v>0.8630602430555554</c:v>
                </c:pt>
                <c:pt idx="200">
                  <c:v>1.2051354755820827</c:v>
                </c:pt>
                <c:pt idx="201">
                  <c:v>0.46856610545918359</c:v>
                </c:pt>
                <c:pt idx="202">
                  <c:v>0.40844533526315802</c:v>
                </c:pt>
                <c:pt idx="203">
                  <c:v>0.60267597345686952</c:v>
                </c:pt>
                <c:pt idx="204">
                  <c:v>0.27786826449162638</c:v>
                </c:pt>
                <c:pt idx="205">
                  <c:v>0.35469708738983485</c:v>
                </c:pt>
                <c:pt idx="206">
                  <c:v>0.25113647143284057</c:v>
                </c:pt>
                <c:pt idx="207">
                  <c:v>0.24975628248864395</c:v>
                </c:pt>
                <c:pt idx="208">
                  <c:v>0.62166989811959927</c:v>
                </c:pt>
                <c:pt idx="209">
                  <c:v>0.56240448120839504</c:v>
                </c:pt>
                <c:pt idx="210">
                  <c:v>1.4916100237573096</c:v>
                </c:pt>
                <c:pt idx="211">
                  <c:v>0.88278474579903965</c:v>
                </c:pt>
                <c:pt idx="212">
                  <c:v>0.59074198849659609</c:v>
                </c:pt>
                <c:pt idx="213">
                  <c:v>0.41340776749999997</c:v>
                </c:pt>
                <c:pt idx="214">
                  <c:v>0.21290000000000001</c:v>
                </c:pt>
                <c:pt idx="215">
                  <c:v>0.28361109018401515</c:v>
                </c:pt>
                <c:pt idx="216">
                  <c:v>0.38437959952768352</c:v>
                </c:pt>
                <c:pt idx="217">
                  <c:v>0.41213311640149131</c:v>
                </c:pt>
                <c:pt idx="218">
                  <c:v>0.42212405638658496</c:v>
                </c:pt>
                <c:pt idx="219">
                  <c:v>0.59435101440091964</c:v>
                </c:pt>
                <c:pt idx="220">
                  <c:v>1.49961875</c:v>
                </c:pt>
                <c:pt idx="221">
                  <c:v>1.49961875</c:v>
                </c:pt>
                <c:pt idx="222">
                  <c:v>1.49961875</c:v>
                </c:pt>
                <c:pt idx="223">
                  <c:v>1.49961875</c:v>
                </c:pt>
                <c:pt idx="224">
                  <c:v>0.66613911777044676</c:v>
                </c:pt>
                <c:pt idx="225">
                  <c:v>0.9179270564795915</c:v>
                </c:pt>
                <c:pt idx="226">
                  <c:v>0.50690726947368425</c:v>
                </c:pt>
                <c:pt idx="227">
                  <c:v>0.41224841030411308</c:v>
                </c:pt>
                <c:pt idx="228">
                  <c:v>0.31169928051846757</c:v>
                </c:pt>
                <c:pt idx="229">
                  <c:v>0.78944806610603691</c:v>
                </c:pt>
                <c:pt idx="230">
                  <c:v>0.38789341109083247</c:v>
                </c:pt>
                <c:pt idx="231">
                  <c:v>0.52067939662762819</c:v>
                </c:pt>
                <c:pt idx="232">
                  <c:v>1.2739601147612483</c:v>
                </c:pt>
                <c:pt idx="233">
                  <c:v>0.88778424267289224</c:v>
                </c:pt>
                <c:pt idx="234">
                  <c:v>1.49961875</c:v>
                </c:pt>
                <c:pt idx="235">
                  <c:v>0.73950378276939488</c:v>
                </c:pt>
                <c:pt idx="236">
                  <c:v>0.98009518446921284</c:v>
                </c:pt>
                <c:pt idx="237">
                  <c:v>0.22334296056122449</c:v>
                </c:pt>
                <c:pt idx="238">
                  <c:v>0.36512259578947376</c:v>
                </c:pt>
                <c:pt idx="239">
                  <c:v>0.44323227150638417</c:v>
                </c:pt>
                <c:pt idx="240">
                  <c:v>0.36351631191065392</c:v>
                </c:pt>
                <c:pt idx="241">
                  <c:v>0.21290000000000001</c:v>
                </c:pt>
                <c:pt idx="242">
                  <c:v>0.26903551990566055</c:v>
                </c:pt>
                <c:pt idx="243">
                  <c:v>0.55727535547444795</c:v>
                </c:pt>
                <c:pt idx="244">
                  <c:v>1.0245172509561096</c:v>
                </c:pt>
                <c:pt idx="245">
                  <c:v>1.2670913989312149</c:v>
                </c:pt>
                <c:pt idx="246">
                  <c:v>1.1471354217178973</c:v>
                </c:pt>
                <c:pt idx="247">
                  <c:v>1.49961875</c:v>
                </c:pt>
                <c:pt idx="248">
                  <c:v>1.0406585880246917</c:v>
                </c:pt>
                <c:pt idx="249">
                  <c:v>0.26648533575574157</c:v>
                </c:pt>
                <c:pt idx="250">
                  <c:v>0.37786995636362125</c:v>
                </c:pt>
                <c:pt idx="251">
                  <c:v>0.3951710741595113</c:v>
                </c:pt>
                <c:pt idx="252">
                  <c:v>0.23787206346753592</c:v>
                </c:pt>
                <c:pt idx="253">
                  <c:v>0.2173957649442973</c:v>
                </c:pt>
                <c:pt idx="254">
                  <c:v>0.4471467195175523</c:v>
                </c:pt>
                <c:pt idx="255">
                  <c:v>1.0604068091754308</c:v>
                </c:pt>
                <c:pt idx="256">
                  <c:v>1.49961875</c:v>
                </c:pt>
                <c:pt idx="257">
                  <c:v>1.49961875</c:v>
                </c:pt>
                <c:pt idx="258">
                  <c:v>1.49961875</c:v>
                </c:pt>
                <c:pt idx="259">
                  <c:v>1.49961875</c:v>
                </c:pt>
                <c:pt idx="260">
                  <c:v>1.1705356094265063</c:v>
                </c:pt>
                <c:pt idx="261">
                  <c:v>0.4460265988662262</c:v>
                </c:pt>
                <c:pt idx="262">
                  <c:v>0.6104413108449992</c:v>
                </c:pt>
                <c:pt idx="263">
                  <c:v>0.38946174076036272</c:v>
                </c:pt>
                <c:pt idx="264">
                  <c:v>0.45446600790283331</c:v>
                </c:pt>
                <c:pt idx="265">
                  <c:v>0.33801573509036248</c:v>
                </c:pt>
                <c:pt idx="266">
                  <c:v>0.21290000000000001</c:v>
                </c:pt>
                <c:pt idx="267">
                  <c:v>0.6078976740791362</c:v>
                </c:pt>
                <c:pt idx="268">
                  <c:v>0.62360647419072623</c:v>
                </c:pt>
                <c:pt idx="269">
                  <c:v>0.59769782703607832</c:v>
                </c:pt>
                <c:pt idx="270">
                  <c:v>1.49961875</c:v>
                </c:pt>
                <c:pt idx="271">
                  <c:v>1.49961875</c:v>
                </c:pt>
                <c:pt idx="272">
                  <c:v>0.48792125521471685</c:v>
                </c:pt>
                <c:pt idx="273">
                  <c:v>0.35807466256249842</c:v>
                </c:pt>
                <c:pt idx="274">
                  <c:v>0.34459095390642652</c:v>
                </c:pt>
                <c:pt idx="275">
                  <c:v>0.27813421021425944</c:v>
                </c:pt>
                <c:pt idx="276">
                  <c:v>0.28873636556447035</c:v>
                </c:pt>
                <c:pt idx="277">
                  <c:v>0.86056167703417619</c:v>
                </c:pt>
                <c:pt idx="278">
                  <c:v>0.43033705272108069</c:v>
                </c:pt>
                <c:pt idx="279">
                  <c:v>0.70649199957684827</c:v>
                </c:pt>
                <c:pt idx="280">
                  <c:v>0.69196847034339237</c:v>
                </c:pt>
                <c:pt idx="281">
                  <c:v>1.49961875</c:v>
                </c:pt>
                <c:pt idx="282">
                  <c:v>1.49961875</c:v>
                </c:pt>
                <c:pt idx="283">
                  <c:v>1.49961875</c:v>
                </c:pt>
                <c:pt idx="284">
                  <c:v>1.0502341366031018</c:v>
                </c:pt>
                <c:pt idx="285">
                  <c:v>1.1106261688888892</c:v>
                </c:pt>
                <c:pt idx="286">
                  <c:v>0.43393800599679205</c:v>
                </c:pt>
                <c:pt idx="287">
                  <c:v>0.34631514169307376</c:v>
                </c:pt>
                <c:pt idx="288">
                  <c:v>0.74993863777893355</c:v>
                </c:pt>
                <c:pt idx="289">
                  <c:v>0.6145247182836292</c:v>
                </c:pt>
                <c:pt idx="290">
                  <c:v>0.65475895520970573</c:v>
                </c:pt>
                <c:pt idx="291">
                  <c:v>1.49961875</c:v>
                </c:pt>
                <c:pt idx="292">
                  <c:v>1.49961875</c:v>
                </c:pt>
                <c:pt idx="293">
                  <c:v>1.3026</c:v>
                </c:pt>
                <c:pt idx="294">
                  <c:v>1.49961875</c:v>
                </c:pt>
                <c:pt idx="295">
                  <c:v>1.1364059491617091</c:v>
                </c:pt>
                <c:pt idx="296">
                  <c:v>1.2066936908404591</c:v>
                </c:pt>
                <c:pt idx="297">
                  <c:v>1.4954554083678404</c:v>
                </c:pt>
                <c:pt idx="298">
                  <c:v>0.24384840492112617</c:v>
                </c:pt>
                <c:pt idx="299">
                  <c:v>0.26414498492130545</c:v>
                </c:pt>
                <c:pt idx="300">
                  <c:v>0.28142207930268109</c:v>
                </c:pt>
                <c:pt idx="301">
                  <c:v>0.23064916930234403</c:v>
                </c:pt>
                <c:pt idx="302">
                  <c:v>0.65033543203547772</c:v>
                </c:pt>
                <c:pt idx="303">
                  <c:v>0.37922793995299175</c:v>
                </c:pt>
                <c:pt idx="304">
                  <c:v>1.49961875</c:v>
                </c:pt>
                <c:pt idx="305">
                  <c:v>0.61337157972643286</c:v>
                </c:pt>
                <c:pt idx="306">
                  <c:v>1.3962210059422173</c:v>
                </c:pt>
                <c:pt idx="307">
                  <c:v>1.004969770408163</c:v>
                </c:pt>
                <c:pt idx="308">
                  <c:v>1.2109064705103452</c:v>
                </c:pt>
                <c:pt idx="309">
                  <c:v>1.49961875</c:v>
                </c:pt>
                <c:pt idx="310">
                  <c:v>0.32707506881699594</c:v>
                </c:pt>
                <c:pt idx="311">
                  <c:v>0.30605124186373883</c:v>
                </c:pt>
                <c:pt idx="312">
                  <c:v>0.29472364090311148</c:v>
                </c:pt>
                <c:pt idx="313">
                  <c:v>0.51749943441070789</c:v>
                </c:pt>
                <c:pt idx="314">
                  <c:v>0.23068261120854591</c:v>
                </c:pt>
                <c:pt idx="315">
                  <c:v>0.3319057851239669</c:v>
                </c:pt>
                <c:pt idx="316">
                  <c:v>0.53716005958793112</c:v>
                </c:pt>
                <c:pt idx="317">
                  <c:v>1.1544972222222221</c:v>
                </c:pt>
                <c:pt idx="318">
                  <c:v>0.66230759630241365</c:v>
                </c:pt>
                <c:pt idx="319">
                  <c:v>0.72004636678200673</c:v>
                </c:pt>
                <c:pt idx="320">
                  <c:v>0.97161807346789042</c:v>
                </c:pt>
                <c:pt idx="321">
                  <c:v>0.88598909501227197</c:v>
                </c:pt>
                <c:pt idx="322">
                  <c:v>0.40012102469135807</c:v>
                </c:pt>
                <c:pt idx="323">
                  <c:v>0.2928319483445892</c:v>
                </c:pt>
                <c:pt idx="324">
                  <c:v>0.38117253467793366</c:v>
                </c:pt>
                <c:pt idx="325">
                  <c:v>0.24430204238058117</c:v>
                </c:pt>
                <c:pt idx="326">
                  <c:v>0.43850649935329822</c:v>
                </c:pt>
                <c:pt idx="327">
                  <c:v>0.58159301217085468</c:v>
                </c:pt>
                <c:pt idx="328">
                  <c:v>1.0535369742550826</c:v>
                </c:pt>
                <c:pt idx="329">
                  <c:v>1.4762187768595041</c:v>
                </c:pt>
                <c:pt idx="330">
                  <c:v>1.031944682445981</c:v>
                </c:pt>
                <c:pt idx="331">
                  <c:v>0.55727754830481457</c:v>
                </c:pt>
                <c:pt idx="332">
                  <c:v>0.83391514019097213</c:v>
                </c:pt>
                <c:pt idx="333">
                  <c:v>0.42026208084160427</c:v>
                </c:pt>
                <c:pt idx="334">
                  <c:v>0.6246343143793639</c:v>
                </c:pt>
                <c:pt idx="335">
                  <c:v>0.31829721779336739</c:v>
                </c:pt>
                <c:pt idx="336">
                  <c:v>0.38700236393392284</c:v>
                </c:pt>
                <c:pt idx="337">
                  <c:v>0.23430496878251822</c:v>
                </c:pt>
                <c:pt idx="338">
                  <c:v>0.2661582135645188</c:v>
                </c:pt>
                <c:pt idx="339">
                  <c:v>0.58978650587275638</c:v>
                </c:pt>
                <c:pt idx="340">
                  <c:v>1.2063414672091586</c:v>
                </c:pt>
                <c:pt idx="341">
                  <c:v>1.49961875</c:v>
                </c:pt>
                <c:pt idx="342">
                  <c:v>1.49961875</c:v>
                </c:pt>
                <c:pt idx="343">
                  <c:v>1.49961875</c:v>
                </c:pt>
                <c:pt idx="344">
                  <c:v>1.49961875</c:v>
                </c:pt>
                <c:pt idx="345">
                  <c:v>0.37932851711981147</c:v>
                </c:pt>
                <c:pt idx="346">
                  <c:v>0.43550888369413876</c:v>
                </c:pt>
                <c:pt idx="347">
                  <c:v>0.32303475077351734</c:v>
                </c:pt>
                <c:pt idx="348">
                  <c:v>0.35023580084146227</c:v>
                </c:pt>
                <c:pt idx="349">
                  <c:v>0.44026782006920417</c:v>
                </c:pt>
                <c:pt idx="350">
                  <c:v>0.28833697118243451</c:v>
                </c:pt>
                <c:pt idx="351">
                  <c:v>0.87965396535879736</c:v>
                </c:pt>
                <c:pt idx="352">
                  <c:v>1.2071756033057852</c:v>
                </c:pt>
                <c:pt idx="353">
                  <c:v>0.52051370364547056</c:v>
                </c:pt>
                <c:pt idx="354">
                  <c:v>1.2100193389112328</c:v>
                </c:pt>
                <c:pt idx="355">
                  <c:v>1.49961875</c:v>
                </c:pt>
                <c:pt idx="356">
                  <c:v>1.49961875</c:v>
                </c:pt>
                <c:pt idx="357">
                  <c:v>0.99298888888888914</c:v>
                </c:pt>
                <c:pt idx="358">
                  <c:v>0.64024235042783495</c:v>
                </c:pt>
                <c:pt idx="359">
                  <c:v>0.37706849206813553</c:v>
                </c:pt>
                <c:pt idx="360">
                  <c:v>0.2648109967101776</c:v>
                </c:pt>
                <c:pt idx="361">
                  <c:v>0.21290000000000001</c:v>
                </c:pt>
                <c:pt idx="362">
                  <c:v>0.24610288204669603</c:v>
                </c:pt>
                <c:pt idx="363">
                  <c:v>1.1590445285467128</c:v>
                </c:pt>
                <c:pt idx="364">
                  <c:v>1.0817598353182121</c:v>
                </c:pt>
                <c:pt idx="365">
                  <c:v>1.49961875</c:v>
                </c:pt>
                <c:pt idx="366">
                  <c:v>1.49961875</c:v>
                </c:pt>
                <c:pt idx="367">
                  <c:v>0.70860922468753951</c:v>
                </c:pt>
                <c:pt idx="368">
                  <c:v>0.60595217246794109</c:v>
                </c:pt>
                <c:pt idx="369">
                  <c:v>1.1198182731127762</c:v>
                </c:pt>
                <c:pt idx="370">
                  <c:v>0.41362434601664688</c:v>
                </c:pt>
                <c:pt idx="371">
                  <c:v>0.29590467453489389</c:v>
                </c:pt>
                <c:pt idx="372">
                  <c:v>0.28904630403184017</c:v>
                </c:pt>
                <c:pt idx="373">
                  <c:v>0.29586689321353193</c:v>
                </c:pt>
                <c:pt idx="374">
                  <c:v>0.54058270256555052</c:v>
                </c:pt>
                <c:pt idx="375">
                  <c:v>0.27472739814333924</c:v>
                </c:pt>
                <c:pt idx="376">
                  <c:v>1.2178748410491247</c:v>
                </c:pt>
                <c:pt idx="377">
                  <c:v>1.49961875</c:v>
                </c:pt>
                <c:pt idx="378">
                  <c:v>1.49961875</c:v>
                </c:pt>
                <c:pt idx="379">
                  <c:v>1.49961875</c:v>
                </c:pt>
                <c:pt idx="380">
                  <c:v>0.75073271861986912</c:v>
                </c:pt>
                <c:pt idx="381">
                  <c:v>0.5035034060418776</c:v>
                </c:pt>
                <c:pt idx="382">
                  <c:v>0.44838274068091788</c:v>
                </c:pt>
                <c:pt idx="383">
                  <c:v>0.23577654577883472</c:v>
                </c:pt>
                <c:pt idx="384">
                  <c:v>0.29462633887587963</c:v>
                </c:pt>
                <c:pt idx="385">
                  <c:v>0.23422874585459186</c:v>
                </c:pt>
                <c:pt idx="386">
                  <c:v>0.40057686380557778</c:v>
                </c:pt>
                <c:pt idx="387">
                  <c:v>1.0256018008396823</c:v>
                </c:pt>
                <c:pt idx="388">
                  <c:v>0.84309342011834321</c:v>
                </c:pt>
                <c:pt idx="389">
                  <c:v>1.4586640526315788</c:v>
                </c:pt>
                <c:pt idx="390">
                  <c:v>0.75139195313776286</c:v>
                </c:pt>
                <c:pt idx="391">
                  <c:v>0.41057335114290755</c:v>
                </c:pt>
                <c:pt idx="392">
                  <c:v>0.58250810223626204</c:v>
                </c:pt>
                <c:pt idx="393">
                  <c:v>0.3654875716171031</c:v>
                </c:pt>
                <c:pt idx="394">
                  <c:v>0.23077548609312423</c:v>
                </c:pt>
                <c:pt idx="395">
                  <c:v>0.2375199244492284</c:v>
                </c:pt>
                <c:pt idx="396">
                  <c:v>0.23527970970834042</c:v>
                </c:pt>
                <c:pt idx="397">
                  <c:v>0.22938415590293473</c:v>
                </c:pt>
                <c:pt idx="398">
                  <c:v>1.2040851766791094</c:v>
                </c:pt>
                <c:pt idx="399">
                  <c:v>1.256632895941169</c:v>
                </c:pt>
                <c:pt idx="400">
                  <c:v>1.4298701523120005</c:v>
                </c:pt>
                <c:pt idx="401">
                  <c:v>0.89235924260355015</c:v>
                </c:pt>
                <c:pt idx="402">
                  <c:v>1.49961875</c:v>
                </c:pt>
                <c:pt idx="403">
                  <c:v>1.2663950174190737</c:v>
                </c:pt>
                <c:pt idx="404">
                  <c:v>1.1004509311999999</c:v>
                </c:pt>
                <c:pt idx="405">
                  <c:v>0.54058270256555063</c:v>
                </c:pt>
                <c:pt idx="406">
                  <c:v>0.42061791302934992</c:v>
                </c:pt>
                <c:pt idx="407">
                  <c:v>0.30844101459736195</c:v>
                </c:pt>
                <c:pt idx="408">
                  <c:v>0.29683328791307489</c:v>
                </c:pt>
                <c:pt idx="409">
                  <c:v>0.22700921834283821</c:v>
                </c:pt>
                <c:pt idx="410">
                  <c:v>0.35973331372508516</c:v>
                </c:pt>
                <c:pt idx="411">
                  <c:v>0.68620653382427266</c:v>
                </c:pt>
                <c:pt idx="412">
                  <c:v>0.74598128544423437</c:v>
                </c:pt>
                <c:pt idx="413">
                  <c:v>1.0305849284744228</c:v>
                </c:pt>
                <c:pt idx="414">
                  <c:v>1.49961875</c:v>
                </c:pt>
                <c:pt idx="415">
                  <c:v>1.49961875</c:v>
                </c:pt>
                <c:pt idx="416">
                  <c:v>1.0879399615912211</c:v>
                </c:pt>
                <c:pt idx="417">
                  <c:v>0.38524687320780682</c:v>
                </c:pt>
                <c:pt idx="418">
                  <c:v>0.38205694933746764</c:v>
                </c:pt>
                <c:pt idx="419">
                  <c:v>0.26651162807528062</c:v>
                </c:pt>
                <c:pt idx="420">
                  <c:v>0.23801162257633462</c:v>
                </c:pt>
                <c:pt idx="421">
                  <c:v>0.21290000000000001</c:v>
                </c:pt>
                <c:pt idx="422">
                  <c:v>0.49415293442588765</c:v>
                </c:pt>
                <c:pt idx="423">
                  <c:v>1.0106210526315791</c:v>
                </c:pt>
                <c:pt idx="424">
                  <c:v>0.9561801516805517</c:v>
                </c:pt>
                <c:pt idx="425">
                  <c:v>1.2176881697801298</c:v>
                </c:pt>
                <c:pt idx="426">
                  <c:v>0.80080905263157887</c:v>
                </c:pt>
                <c:pt idx="427">
                  <c:v>1.49961875</c:v>
                </c:pt>
                <c:pt idx="428">
                  <c:v>0.99730865246727174</c:v>
                </c:pt>
                <c:pt idx="429">
                  <c:v>0.4168780213726323</c:v>
                </c:pt>
                <c:pt idx="430">
                  <c:v>0.32001931521523508</c:v>
                </c:pt>
                <c:pt idx="431">
                  <c:v>0.37885763436181663</c:v>
                </c:pt>
                <c:pt idx="432">
                  <c:v>0.23414835155836602</c:v>
                </c:pt>
                <c:pt idx="433">
                  <c:v>0.23872181126164932</c:v>
                </c:pt>
                <c:pt idx="434">
                  <c:v>0.21389836382576516</c:v>
                </c:pt>
                <c:pt idx="435">
                  <c:v>0.50720355029585795</c:v>
                </c:pt>
                <c:pt idx="436">
                  <c:v>0.95335668381613947</c:v>
                </c:pt>
                <c:pt idx="437">
                  <c:v>1.065520937294248</c:v>
                </c:pt>
                <c:pt idx="438">
                  <c:v>1.49961875</c:v>
                </c:pt>
                <c:pt idx="439">
                  <c:v>1.49961875</c:v>
                </c:pt>
                <c:pt idx="440">
                  <c:v>1.1650292163321803</c:v>
                </c:pt>
                <c:pt idx="441">
                  <c:v>0.8547120555812604</c:v>
                </c:pt>
                <c:pt idx="442">
                  <c:v>0.29791715460807283</c:v>
                </c:pt>
                <c:pt idx="443">
                  <c:v>0.3683540609963436</c:v>
                </c:pt>
                <c:pt idx="444">
                  <c:v>0.40621151575893588</c:v>
                </c:pt>
                <c:pt idx="445">
                  <c:v>0.28775857417155315</c:v>
                </c:pt>
                <c:pt idx="446">
                  <c:v>0.36499687376858475</c:v>
                </c:pt>
                <c:pt idx="447">
                  <c:v>0.4445302231180539</c:v>
                </c:pt>
                <c:pt idx="448">
                  <c:v>1.49961875</c:v>
                </c:pt>
                <c:pt idx="449">
                  <c:v>1.49961875</c:v>
                </c:pt>
                <c:pt idx="450">
                  <c:v>1.49961875</c:v>
                </c:pt>
                <c:pt idx="451">
                  <c:v>0.92011581800883646</c:v>
                </c:pt>
                <c:pt idx="452">
                  <c:v>0.45628792530556805</c:v>
                </c:pt>
                <c:pt idx="453">
                  <c:v>0.81669524627463563</c:v>
                </c:pt>
                <c:pt idx="454">
                  <c:v>0.26392547577501851</c:v>
                </c:pt>
                <c:pt idx="455">
                  <c:v>0.317991974823019</c:v>
                </c:pt>
                <c:pt idx="456">
                  <c:v>0.28262926793921972</c:v>
                </c:pt>
                <c:pt idx="457">
                  <c:v>0.33322482945429133</c:v>
                </c:pt>
                <c:pt idx="458">
                  <c:v>0.30040924208918507</c:v>
                </c:pt>
                <c:pt idx="459">
                  <c:v>0.40564713006565917</c:v>
                </c:pt>
                <c:pt idx="460">
                  <c:v>1.49961875</c:v>
                </c:pt>
                <c:pt idx="461">
                  <c:v>1.49961875</c:v>
                </c:pt>
                <c:pt idx="462">
                  <c:v>1.3824433922996882</c:v>
                </c:pt>
                <c:pt idx="463">
                  <c:v>0.70669200000000021</c:v>
                </c:pt>
                <c:pt idx="464">
                  <c:v>0.95225530810582537</c:v>
                </c:pt>
                <c:pt idx="465">
                  <c:v>0.35822976426673508</c:v>
                </c:pt>
                <c:pt idx="466">
                  <c:v>0.52801419499635027</c:v>
                </c:pt>
                <c:pt idx="467">
                  <c:v>0.38852362715582628</c:v>
                </c:pt>
                <c:pt idx="468">
                  <c:v>0.22000600126996367</c:v>
                </c:pt>
                <c:pt idx="469">
                  <c:v>0.216881377673592</c:v>
                </c:pt>
                <c:pt idx="470">
                  <c:v>0.40681073289815328</c:v>
                </c:pt>
                <c:pt idx="471">
                  <c:v>0.27147959090962043</c:v>
                </c:pt>
                <c:pt idx="472">
                  <c:v>1.3986298139320623</c:v>
                </c:pt>
                <c:pt idx="473">
                  <c:v>1.49961875</c:v>
                </c:pt>
                <c:pt idx="474">
                  <c:v>1.49961875</c:v>
                </c:pt>
                <c:pt idx="475">
                  <c:v>1.49961875</c:v>
                </c:pt>
                <c:pt idx="476">
                  <c:v>0.86982464479999999</c:v>
                </c:pt>
                <c:pt idx="477">
                  <c:v>0.54457385664656177</c:v>
                </c:pt>
                <c:pt idx="478">
                  <c:v>0.46410671670284126</c:v>
                </c:pt>
                <c:pt idx="479">
                  <c:v>0.40071642110753181</c:v>
                </c:pt>
                <c:pt idx="480">
                  <c:v>0.27884674999999998</c:v>
                </c:pt>
                <c:pt idx="481">
                  <c:v>0.2776281629414048</c:v>
                </c:pt>
                <c:pt idx="482">
                  <c:v>0.25749099861128644</c:v>
                </c:pt>
                <c:pt idx="483">
                  <c:v>0.29981435708151671</c:v>
                </c:pt>
                <c:pt idx="484">
                  <c:v>0.38373040706447181</c:v>
                </c:pt>
                <c:pt idx="485">
                  <c:v>1.3461329318576392</c:v>
                </c:pt>
                <c:pt idx="486">
                  <c:v>1.49961875</c:v>
                </c:pt>
                <c:pt idx="487">
                  <c:v>1.49961875</c:v>
                </c:pt>
                <c:pt idx="488">
                  <c:v>0.68452133548674543</c:v>
                </c:pt>
                <c:pt idx="489">
                  <c:v>0.53056875000000014</c:v>
                </c:pt>
                <c:pt idx="490">
                  <c:v>0.28358458537750403</c:v>
                </c:pt>
                <c:pt idx="491">
                  <c:v>0.41348068027744089</c:v>
                </c:pt>
                <c:pt idx="492">
                  <c:v>0.34403391844018988</c:v>
                </c:pt>
                <c:pt idx="493">
                  <c:v>0.21290000000000001</c:v>
                </c:pt>
                <c:pt idx="494">
                  <c:v>0.24078752088444005</c:v>
                </c:pt>
                <c:pt idx="495">
                  <c:v>0.61118240897243925</c:v>
                </c:pt>
                <c:pt idx="496">
                  <c:v>0.51920051074218743</c:v>
                </c:pt>
                <c:pt idx="497">
                  <c:v>1.49961875</c:v>
                </c:pt>
                <c:pt idx="498">
                  <c:v>1.49961875</c:v>
                </c:pt>
                <c:pt idx="499">
                  <c:v>1.49961875</c:v>
                </c:pt>
                <c:pt idx="500">
                  <c:v>0.93246949670847235</c:v>
                </c:pt>
                <c:pt idx="501">
                  <c:v>0.23884562921019492</c:v>
                </c:pt>
                <c:pt idx="502">
                  <c:v>0.40282263752995762</c:v>
                </c:pt>
                <c:pt idx="503">
                  <c:v>0.2222832708650519</c:v>
                </c:pt>
                <c:pt idx="504">
                  <c:v>0.21396209690517698</c:v>
                </c:pt>
                <c:pt idx="505">
                  <c:v>0.26972337689877934</c:v>
                </c:pt>
                <c:pt idx="506">
                  <c:v>0.62403486279017417</c:v>
                </c:pt>
                <c:pt idx="507">
                  <c:v>0.9018026770140054</c:v>
                </c:pt>
                <c:pt idx="508">
                  <c:v>1.49961875</c:v>
                </c:pt>
                <c:pt idx="509">
                  <c:v>1.49961875</c:v>
                </c:pt>
                <c:pt idx="510">
                  <c:v>1.1078815193571954</c:v>
                </c:pt>
                <c:pt idx="511">
                  <c:v>1.49961875</c:v>
                </c:pt>
                <c:pt idx="512">
                  <c:v>1.49961875</c:v>
                </c:pt>
                <c:pt idx="513">
                  <c:v>1.1875348891163806</c:v>
                </c:pt>
                <c:pt idx="514">
                  <c:v>0.79735602564279084</c:v>
                </c:pt>
                <c:pt idx="515">
                  <c:v>1.012780248268075</c:v>
                </c:pt>
                <c:pt idx="516">
                  <c:v>0.56120809230010082</c:v>
                </c:pt>
                <c:pt idx="517">
                  <c:v>0.27420181776105584</c:v>
                </c:pt>
                <c:pt idx="518">
                  <c:v>0.30461883946632679</c:v>
                </c:pt>
                <c:pt idx="519">
                  <c:v>0.2530693982007417</c:v>
                </c:pt>
                <c:pt idx="520">
                  <c:v>0.53300145404624488</c:v>
                </c:pt>
                <c:pt idx="521">
                  <c:v>1.4378609443226145</c:v>
                </c:pt>
                <c:pt idx="522">
                  <c:v>1.256930503902663</c:v>
                </c:pt>
                <c:pt idx="523">
                  <c:v>0.75869921893491121</c:v>
                </c:pt>
                <c:pt idx="524">
                  <c:v>0.94969746845713809</c:v>
                </c:pt>
                <c:pt idx="525">
                  <c:v>0.63766418614238951</c:v>
                </c:pt>
                <c:pt idx="526">
                  <c:v>0.39320207143864749</c:v>
                </c:pt>
                <c:pt idx="527">
                  <c:v>0.42501937044663685</c:v>
                </c:pt>
                <c:pt idx="528">
                  <c:v>0.31823485141843444</c:v>
                </c:pt>
                <c:pt idx="529">
                  <c:v>0.27375873315117644</c:v>
                </c:pt>
                <c:pt idx="530">
                  <c:v>0.21290000000000001</c:v>
                </c:pt>
                <c:pt idx="531">
                  <c:v>0.23848864362444561</c:v>
                </c:pt>
                <c:pt idx="532">
                  <c:v>0.5228911558732221</c:v>
                </c:pt>
                <c:pt idx="533">
                  <c:v>1.49961875</c:v>
                </c:pt>
                <c:pt idx="534">
                  <c:v>0.98861524709057158</c:v>
                </c:pt>
                <c:pt idx="535">
                  <c:v>0.44046695637405481</c:v>
                </c:pt>
                <c:pt idx="536">
                  <c:v>0.50875814840816813</c:v>
                </c:pt>
                <c:pt idx="537">
                  <c:v>0.53158511114817375</c:v>
                </c:pt>
                <c:pt idx="538">
                  <c:v>0.60277293403804244</c:v>
                </c:pt>
                <c:pt idx="539">
                  <c:v>0.23794300134538865</c:v>
                </c:pt>
                <c:pt idx="540">
                  <c:v>0.35037620047366347</c:v>
                </c:pt>
                <c:pt idx="541">
                  <c:v>0.28965729564802017</c:v>
                </c:pt>
                <c:pt idx="542">
                  <c:v>0.29523262557181251</c:v>
                </c:pt>
                <c:pt idx="543">
                  <c:v>0.85265400914018508</c:v>
                </c:pt>
                <c:pt idx="544">
                  <c:v>1.0297588890977172</c:v>
                </c:pt>
                <c:pt idx="545">
                  <c:v>1.49961875</c:v>
                </c:pt>
                <c:pt idx="546">
                  <c:v>1.49961875</c:v>
                </c:pt>
                <c:pt idx="547">
                  <c:v>0.55588293931448796</c:v>
                </c:pt>
                <c:pt idx="548">
                  <c:v>0.74860702786044686</c:v>
                </c:pt>
                <c:pt idx="549">
                  <c:v>0.56726371551758237</c:v>
                </c:pt>
                <c:pt idx="550">
                  <c:v>0.30274049350447702</c:v>
                </c:pt>
                <c:pt idx="551">
                  <c:v>0.24882847544779627</c:v>
                </c:pt>
                <c:pt idx="552">
                  <c:v>0.30925595093927222</c:v>
                </c:pt>
                <c:pt idx="553">
                  <c:v>0.27775838800946595</c:v>
                </c:pt>
                <c:pt idx="554">
                  <c:v>0.43268481242782691</c:v>
                </c:pt>
                <c:pt idx="555">
                  <c:v>0.40380694736842104</c:v>
                </c:pt>
                <c:pt idx="556">
                  <c:v>0.44754751686456457</c:v>
                </c:pt>
                <c:pt idx="557">
                  <c:v>1.49961875</c:v>
                </c:pt>
                <c:pt idx="558">
                  <c:v>1.49961875</c:v>
                </c:pt>
                <c:pt idx="559">
                  <c:v>1.49961875</c:v>
                </c:pt>
                <c:pt idx="560">
                  <c:v>1.1619549726516052</c:v>
                </c:pt>
                <c:pt idx="561">
                  <c:v>0.49131122930571852</c:v>
                </c:pt>
                <c:pt idx="562">
                  <c:v>0.26047419110238151</c:v>
                </c:pt>
                <c:pt idx="563">
                  <c:v>0.26806160110683486</c:v>
                </c:pt>
                <c:pt idx="564">
                  <c:v>0.26714352563484056</c:v>
                </c:pt>
                <c:pt idx="565">
                  <c:v>0.40515358276367186</c:v>
                </c:pt>
                <c:pt idx="566">
                  <c:v>0.23863903314672338</c:v>
                </c:pt>
                <c:pt idx="567">
                  <c:v>0.22527967574553451</c:v>
                </c:pt>
                <c:pt idx="568">
                  <c:v>1.2609347756851572</c:v>
                </c:pt>
                <c:pt idx="569">
                  <c:v>0.89072650979195644</c:v>
                </c:pt>
                <c:pt idx="570">
                  <c:v>0.63548570501730117</c:v>
                </c:pt>
                <c:pt idx="571">
                  <c:v>1.326507525180785</c:v>
                </c:pt>
                <c:pt idx="572">
                  <c:v>1.49961875</c:v>
                </c:pt>
                <c:pt idx="573">
                  <c:v>0.5914218092327399</c:v>
                </c:pt>
                <c:pt idx="574">
                  <c:v>0.52373131945440932</c:v>
                </c:pt>
                <c:pt idx="575">
                  <c:v>0.42803055555555553</c:v>
                </c:pt>
                <c:pt idx="576">
                  <c:v>0.28252088155003485</c:v>
                </c:pt>
                <c:pt idx="577">
                  <c:v>0.41314812104869469</c:v>
                </c:pt>
                <c:pt idx="578">
                  <c:v>0.27271760148317686</c:v>
                </c:pt>
                <c:pt idx="579">
                  <c:v>1.0866428315478012</c:v>
                </c:pt>
                <c:pt idx="580">
                  <c:v>0.56272783786826786</c:v>
                </c:pt>
                <c:pt idx="581">
                  <c:v>1.49961875</c:v>
                </c:pt>
                <c:pt idx="582">
                  <c:v>1.49961875</c:v>
                </c:pt>
                <c:pt idx="583">
                  <c:v>0.85456928751552552</c:v>
                </c:pt>
                <c:pt idx="584">
                  <c:v>0.74915650642059306</c:v>
                </c:pt>
                <c:pt idx="585">
                  <c:v>0.6869119401704068</c:v>
                </c:pt>
                <c:pt idx="586">
                  <c:v>0.44209289269386154</c:v>
                </c:pt>
                <c:pt idx="587">
                  <c:v>0.23958101433454529</c:v>
                </c:pt>
                <c:pt idx="588">
                  <c:v>0.26009802905318591</c:v>
                </c:pt>
                <c:pt idx="589">
                  <c:v>0.30498977165354335</c:v>
                </c:pt>
                <c:pt idx="590">
                  <c:v>0.6178975577609882</c:v>
                </c:pt>
                <c:pt idx="591">
                  <c:v>0.23227923171186532</c:v>
                </c:pt>
                <c:pt idx="592">
                  <c:v>1.234615747485063</c:v>
                </c:pt>
                <c:pt idx="593">
                  <c:v>1.1314664499054821</c:v>
                </c:pt>
                <c:pt idx="594">
                  <c:v>1.2529200460634389</c:v>
                </c:pt>
                <c:pt idx="595">
                  <c:v>0.73900816326530605</c:v>
                </c:pt>
                <c:pt idx="596">
                  <c:v>0.70186238934185707</c:v>
                </c:pt>
                <c:pt idx="597">
                  <c:v>0.65864746548107322</c:v>
                </c:pt>
                <c:pt idx="598">
                  <c:v>0.49750792207933053</c:v>
                </c:pt>
                <c:pt idx="599">
                  <c:v>0.40859013540328443</c:v>
                </c:pt>
                <c:pt idx="600">
                  <c:v>0.2163712860661873</c:v>
                </c:pt>
                <c:pt idx="601">
                  <c:v>0.53415816832718432</c:v>
                </c:pt>
                <c:pt idx="602">
                  <c:v>0.34481362942852534</c:v>
                </c:pt>
                <c:pt idx="603">
                  <c:v>0.83023593424595843</c:v>
                </c:pt>
                <c:pt idx="604">
                  <c:v>1.2936111027077963</c:v>
                </c:pt>
                <c:pt idx="605">
                  <c:v>1.49961875</c:v>
                </c:pt>
                <c:pt idx="606">
                  <c:v>1.4691010661974016</c:v>
                </c:pt>
                <c:pt idx="607">
                  <c:v>1.1661593521836129</c:v>
                </c:pt>
                <c:pt idx="608">
                  <c:v>0.92419529510523957</c:v>
                </c:pt>
                <c:pt idx="609">
                  <c:v>0.68874303884365284</c:v>
                </c:pt>
                <c:pt idx="610">
                  <c:v>0.34042890786701302</c:v>
                </c:pt>
                <c:pt idx="611">
                  <c:v>0.2515556129788481</c:v>
                </c:pt>
                <c:pt idx="612">
                  <c:v>0.26208460856998683</c:v>
                </c:pt>
                <c:pt idx="613">
                  <c:v>0.28930616001398524</c:v>
                </c:pt>
                <c:pt idx="614">
                  <c:v>0.42489949819689554</c:v>
                </c:pt>
                <c:pt idx="615">
                  <c:v>0.41211143436633912</c:v>
                </c:pt>
                <c:pt idx="616">
                  <c:v>1.0680227875783643</c:v>
                </c:pt>
                <c:pt idx="617">
                  <c:v>1.49961875</c:v>
                </c:pt>
                <c:pt idx="618">
                  <c:v>1.4260180636777129</c:v>
                </c:pt>
                <c:pt idx="619">
                  <c:v>1.4315181063946829</c:v>
                </c:pt>
                <c:pt idx="620">
                  <c:v>1.2772307788734574</c:v>
                </c:pt>
                <c:pt idx="621">
                  <c:v>0.84842855802151018</c:v>
                </c:pt>
                <c:pt idx="622">
                  <c:v>0.45379771786166762</c:v>
                </c:pt>
                <c:pt idx="623">
                  <c:v>0.27664213530063347</c:v>
                </c:pt>
                <c:pt idx="624">
                  <c:v>0.37776938700676355</c:v>
                </c:pt>
                <c:pt idx="625">
                  <c:v>0.21411754732980148</c:v>
                </c:pt>
                <c:pt idx="626">
                  <c:v>0.35192597247995516</c:v>
                </c:pt>
                <c:pt idx="627">
                  <c:v>0.24995553670931656</c:v>
                </c:pt>
                <c:pt idx="628">
                  <c:v>1.1372922552471607</c:v>
                </c:pt>
                <c:pt idx="629">
                  <c:v>1.2927022579772853</c:v>
                </c:pt>
                <c:pt idx="630">
                  <c:v>1.1442836348684209</c:v>
                </c:pt>
                <c:pt idx="631">
                  <c:v>0.67692321369555153</c:v>
                </c:pt>
                <c:pt idx="632">
                  <c:v>0.70630491085890135</c:v>
                </c:pt>
                <c:pt idx="633">
                  <c:v>0.37380448237687713</c:v>
                </c:pt>
                <c:pt idx="634">
                  <c:v>0.32772069591670444</c:v>
                </c:pt>
                <c:pt idx="635">
                  <c:v>0.35011166664678339</c:v>
                </c:pt>
                <c:pt idx="636">
                  <c:v>0.23858154885239202</c:v>
                </c:pt>
                <c:pt idx="637">
                  <c:v>0.59612113421397006</c:v>
                </c:pt>
                <c:pt idx="638">
                  <c:v>0.23769420036684427</c:v>
                </c:pt>
                <c:pt idx="639">
                  <c:v>0.41163518970125507</c:v>
                </c:pt>
                <c:pt idx="640">
                  <c:v>1.2197419727878356</c:v>
                </c:pt>
                <c:pt idx="641">
                  <c:v>1.49961875</c:v>
                </c:pt>
                <c:pt idx="642">
                  <c:v>1.287694081617683</c:v>
                </c:pt>
                <c:pt idx="643">
                  <c:v>1.49961875</c:v>
                </c:pt>
                <c:pt idx="644">
                  <c:v>1.0263629999999999</c:v>
                </c:pt>
                <c:pt idx="645">
                  <c:v>0.62495094721893485</c:v>
                </c:pt>
                <c:pt idx="646">
                  <c:v>0.31589434239187408</c:v>
                </c:pt>
                <c:pt idx="647">
                  <c:v>0.37930694062847359</c:v>
                </c:pt>
                <c:pt idx="648">
                  <c:v>0.27666796305555552</c:v>
                </c:pt>
                <c:pt idx="649">
                  <c:v>0.23886902577143138</c:v>
                </c:pt>
                <c:pt idx="650">
                  <c:v>0.31357404038610537</c:v>
                </c:pt>
                <c:pt idx="651">
                  <c:v>0.23111525203561867</c:v>
                </c:pt>
                <c:pt idx="652">
                  <c:v>0.9998434818825489</c:v>
                </c:pt>
                <c:pt idx="653">
                  <c:v>1.49961875</c:v>
                </c:pt>
                <c:pt idx="654">
                  <c:v>1.4346165805920763</c:v>
                </c:pt>
                <c:pt idx="655">
                  <c:v>1.489090652668513</c:v>
                </c:pt>
                <c:pt idx="656">
                  <c:v>1.0185199901720501</c:v>
                </c:pt>
                <c:pt idx="657">
                  <c:v>0.24435201058034817</c:v>
                </c:pt>
                <c:pt idx="658">
                  <c:v>0.57514049160787639</c:v>
                </c:pt>
                <c:pt idx="659">
                  <c:v>0.62273169478805446</c:v>
                </c:pt>
                <c:pt idx="660">
                  <c:v>0.40099261514668211</c:v>
                </c:pt>
                <c:pt idx="661">
                  <c:v>0.27463291684856134</c:v>
                </c:pt>
                <c:pt idx="662">
                  <c:v>0.31847581496995087</c:v>
                </c:pt>
                <c:pt idx="663">
                  <c:v>0.3248685191291994</c:v>
                </c:pt>
                <c:pt idx="664">
                  <c:v>0.26536331915103228</c:v>
                </c:pt>
                <c:pt idx="665">
                  <c:v>1.49961875</c:v>
                </c:pt>
                <c:pt idx="666">
                  <c:v>1.49961875</c:v>
                </c:pt>
                <c:pt idx="667">
                  <c:v>1.2940918700000001</c:v>
                </c:pt>
                <c:pt idx="668">
                  <c:v>1.1523753403807258</c:v>
                </c:pt>
                <c:pt idx="669">
                  <c:v>1.2124431083971785</c:v>
                </c:pt>
                <c:pt idx="670">
                  <c:v>0.71695744237474968</c:v>
                </c:pt>
                <c:pt idx="671">
                  <c:v>0.38704736278093388</c:v>
                </c:pt>
                <c:pt idx="672">
                  <c:v>0.29009800026857624</c:v>
                </c:pt>
                <c:pt idx="673">
                  <c:v>0.41546478755419819</c:v>
                </c:pt>
                <c:pt idx="674">
                  <c:v>0.59814387262415336</c:v>
                </c:pt>
                <c:pt idx="675">
                  <c:v>0.80481494662550657</c:v>
                </c:pt>
                <c:pt idx="676">
                  <c:v>1.2543328832</c:v>
                </c:pt>
                <c:pt idx="677">
                  <c:v>1.0830541052631577</c:v>
                </c:pt>
                <c:pt idx="678">
                  <c:v>1.149286100910953</c:v>
                </c:pt>
                <c:pt idx="679">
                  <c:v>0.39580609796186728</c:v>
                </c:pt>
                <c:pt idx="680">
                  <c:v>0.39433381094430048</c:v>
                </c:pt>
                <c:pt idx="681">
                  <c:v>0.21290000000000001</c:v>
                </c:pt>
                <c:pt idx="682">
                  <c:v>0.34262695703620605</c:v>
                </c:pt>
                <c:pt idx="683">
                  <c:v>0.30801743995243758</c:v>
                </c:pt>
                <c:pt idx="684">
                  <c:v>0.52642088571964729</c:v>
                </c:pt>
                <c:pt idx="685">
                  <c:v>0.21490699253132045</c:v>
                </c:pt>
                <c:pt idx="686">
                  <c:v>0.4265668405416852</c:v>
                </c:pt>
                <c:pt idx="687">
                  <c:v>1.160906199371875</c:v>
                </c:pt>
                <c:pt idx="688">
                  <c:v>0.86764897929097362</c:v>
                </c:pt>
                <c:pt idx="689">
                  <c:v>0.90070159020408158</c:v>
                </c:pt>
                <c:pt idx="690">
                  <c:v>1.4271887794750944</c:v>
                </c:pt>
                <c:pt idx="691">
                  <c:v>0.46582270963261835</c:v>
                </c:pt>
                <c:pt idx="692">
                  <c:v>0.57348775510204075</c:v>
                </c:pt>
                <c:pt idx="693">
                  <c:v>0.35706278947368425</c:v>
                </c:pt>
                <c:pt idx="694">
                  <c:v>0.3429591738541497</c:v>
                </c:pt>
                <c:pt idx="695">
                  <c:v>0.32031735053784033</c:v>
                </c:pt>
                <c:pt idx="696">
                  <c:v>0.2265433576505213</c:v>
                </c:pt>
                <c:pt idx="697">
                  <c:v>0.21516098551318855</c:v>
                </c:pt>
                <c:pt idx="698">
                  <c:v>0.24918463126290111</c:v>
                </c:pt>
                <c:pt idx="699">
                  <c:v>0.73043842131156911</c:v>
                </c:pt>
                <c:pt idx="700">
                  <c:v>1.3313895410564731</c:v>
                </c:pt>
                <c:pt idx="701">
                  <c:v>0.9246319999999999</c:v>
                </c:pt>
                <c:pt idx="702">
                  <c:v>1.49961875</c:v>
                </c:pt>
                <c:pt idx="703">
                  <c:v>1.4785884796923257</c:v>
                </c:pt>
                <c:pt idx="704">
                  <c:v>0.45623671175417091</c:v>
                </c:pt>
                <c:pt idx="705">
                  <c:v>0.31203108948959013</c:v>
                </c:pt>
                <c:pt idx="706">
                  <c:v>0.40421862670568837</c:v>
                </c:pt>
                <c:pt idx="707">
                  <c:v>0.6823086977876156</c:v>
                </c:pt>
                <c:pt idx="708">
                  <c:v>0.21690323156464547</c:v>
                </c:pt>
                <c:pt idx="709">
                  <c:v>0.22377743736491992</c:v>
                </c:pt>
                <c:pt idx="710">
                  <c:v>0.33740629198607602</c:v>
                </c:pt>
                <c:pt idx="711">
                  <c:v>0.80656839808872871</c:v>
                </c:pt>
                <c:pt idx="712">
                  <c:v>0.86910473335704252</c:v>
                </c:pt>
                <c:pt idx="713">
                  <c:v>1.49961875</c:v>
                </c:pt>
                <c:pt idx="714">
                  <c:v>1.49961875</c:v>
                </c:pt>
                <c:pt idx="715">
                  <c:v>1.2274647498514599</c:v>
                </c:pt>
                <c:pt idx="716">
                  <c:v>0.99871174844679322</c:v>
                </c:pt>
                <c:pt idx="717">
                  <c:v>0.55891398183391006</c:v>
                </c:pt>
                <c:pt idx="718">
                  <c:v>0.42557753633218004</c:v>
                </c:pt>
                <c:pt idx="719">
                  <c:v>0.35954452747173921</c:v>
                </c:pt>
                <c:pt idx="720">
                  <c:v>0.25956559735709694</c:v>
                </c:pt>
                <c:pt idx="721">
                  <c:v>0.2296829433800279</c:v>
                </c:pt>
                <c:pt idx="722">
                  <c:v>0.34282939222440945</c:v>
                </c:pt>
                <c:pt idx="723">
                  <c:v>0.91198542900085433</c:v>
                </c:pt>
                <c:pt idx="724">
                  <c:v>0.9286121196512287</c:v>
                </c:pt>
                <c:pt idx="725">
                  <c:v>1.2950731380687606</c:v>
                </c:pt>
                <c:pt idx="726">
                  <c:v>1.1156165260687683</c:v>
                </c:pt>
                <c:pt idx="727">
                  <c:v>1.49961875</c:v>
                </c:pt>
                <c:pt idx="728">
                  <c:v>1.49961875</c:v>
                </c:pt>
                <c:pt idx="729">
                  <c:v>0.52651956333111816</c:v>
                </c:pt>
                <c:pt idx="730">
                  <c:v>0.43278112334969998</c:v>
                </c:pt>
                <c:pt idx="731">
                  <c:v>0.96514552985712543</c:v>
                </c:pt>
                <c:pt idx="732">
                  <c:v>0.23321075095024205</c:v>
                </c:pt>
                <c:pt idx="733">
                  <c:v>0.79501796919302681</c:v>
                </c:pt>
                <c:pt idx="734">
                  <c:v>1.2491423420142052</c:v>
                </c:pt>
                <c:pt idx="735">
                  <c:v>0.30107320899906248</c:v>
                </c:pt>
                <c:pt idx="736">
                  <c:v>1.422807810092948</c:v>
                </c:pt>
                <c:pt idx="737">
                  <c:v>1.1381276315789475</c:v>
                </c:pt>
                <c:pt idx="738">
                  <c:v>1.3233163867239994</c:v>
                </c:pt>
                <c:pt idx="739">
                  <c:v>1.3623169636774353</c:v>
                </c:pt>
                <c:pt idx="740">
                  <c:v>0.64868544786389415</c:v>
                </c:pt>
                <c:pt idx="741">
                  <c:v>0.65671267789780541</c:v>
                </c:pt>
                <c:pt idx="742">
                  <c:v>0.50635695810955961</c:v>
                </c:pt>
                <c:pt idx="743">
                  <c:v>0.4726253183517839</c:v>
                </c:pt>
                <c:pt idx="744">
                  <c:v>0.28237951546722939</c:v>
                </c:pt>
                <c:pt idx="745">
                  <c:v>0.31453118540252972</c:v>
                </c:pt>
                <c:pt idx="746">
                  <c:v>0.55466531689691712</c:v>
                </c:pt>
                <c:pt idx="747">
                  <c:v>0.35295027875263935</c:v>
                </c:pt>
                <c:pt idx="748">
                  <c:v>0.6752720492118417</c:v>
                </c:pt>
                <c:pt idx="749">
                  <c:v>1.3679070866141734</c:v>
                </c:pt>
                <c:pt idx="750">
                  <c:v>1.19731728</c:v>
                </c:pt>
                <c:pt idx="751">
                  <c:v>0.94668106292440024</c:v>
                </c:pt>
                <c:pt idx="752">
                  <c:v>0.62309169937914244</c:v>
                </c:pt>
                <c:pt idx="753">
                  <c:v>0.32858651474808209</c:v>
                </c:pt>
                <c:pt idx="754">
                  <c:v>0.24805710074767162</c:v>
                </c:pt>
                <c:pt idx="755">
                  <c:v>0.2669590076317388</c:v>
                </c:pt>
                <c:pt idx="756">
                  <c:v>0.23483407554128816</c:v>
                </c:pt>
                <c:pt idx="757">
                  <c:v>0.30563764136181676</c:v>
                </c:pt>
                <c:pt idx="758">
                  <c:v>0.28678224243781902</c:v>
                </c:pt>
                <c:pt idx="759">
                  <c:v>0.60192843507269922</c:v>
                </c:pt>
                <c:pt idx="760">
                  <c:v>0.98729980559949126</c:v>
                </c:pt>
                <c:pt idx="761">
                  <c:v>1.49961875</c:v>
                </c:pt>
                <c:pt idx="762">
                  <c:v>1.49961875</c:v>
                </c:pt>
                <c:pt idx="763">
                  <c:v>1.2728924115258322</c:v>
                </c:pt>
                <c:pt idx="764">
                  <c:v>0.80028878172733608</c:v>
                </c:pt>
                <c:pt idx="765">
                  <c:v>0.39461165112401075</c:v>
                </c:pt>
                <c:pt idx="766">
                  <c:v>0.23613597338984973</c:v>
                </c:pt>
                <c:pt idx="767">
                  <c:v>0.37581071276094169</c:v>
                </c:pt>
                <c:pt idx="768">
                  <c:v>0.25308989247353086</c:v>
                </c:pt>
                <c:pt idx="769">
                  <c:v>0.79149758974573592</c:v>
                </c:pt>
                <c:pt idx="770">
                  <c:v>0.34562746861746035</c:v>
                </c:pt>
                <c:pt idx="771">
                  <c:v>0.88075909226517402</c:v>
                </c:pt>
                <c:pt idx="772">
                  <c:v>0.899087478881618</c:v>
                </c:pt>
                <c:pt idx="773">
                  <c:v>1.49961875</c:v>
                </c:pt>
                <c:pt idx="774">
                  <c:v>1.49961875</c:v>
                </c:pt>
                <c:pt idx="775">
                  <c:v>0.51168073640626532</c:v>
                </c:pt>
                <c:pt idx="776">
                  <c:v>0.35949509606819091</c:v>
                </c:pt>
                <c:pt idx="777">
                  <c:v>0.24740775381638222</c:v>
                </c:pt>
                <c:pt idx="778">
                  <c:v>0.39412307230191912</c:v>
                </c:pt>
                <c:pt idx="779">
                  <c:v>0.27268867628611732</c:v>
                </c:pt>
                <c:pt idx="780">
                  <c:v>0.3789944548876546</c:v>
                </c:pt>
                <c:pt idx="781">
                  <c:v>0.21392252370229747</c:v>
                </c:pt>
                <c:pt idx="782">
                  <c:v>0.2664718566589146</c:v>
                </c:pt>
                <c:pt idx="783">
                  <c:v>0.92797103457347951</c:v>
                </c:pt>
                <c:pt idx="784">
                  <c:v>0.83863863611250433</c:v>
                </c:pt>
                <c:pt idx="785">
                  <c:v>0.66981806050997494</c:v>
                </c:pt>
                <c:pt idx="786">
                  <c:v>1.2638805865514873</c:v>
                </c:pt>
                <c:pt idx="787">
                  <c:v>1.4445634309975812</c:v>
                </c:pt>
                <c:pt idx="788">
                  <c:v>0.64444350551853391</c:v>
                </c:pt>
                <c:pt idx="789">
                  <c:v>0.26333112449188834</c:v>
                </c:pt>
                <c:pt idx="790">
                  <c:v>0.38112478527949745</c:v>
                </c:pt>
                <c:pt idx="791">
                  <c:v>0.24019469154626819</c:v>
                </c:pt>
                <c:pt idx="792">
                  <c:v>0.34311834806749208</c:v>
                </c:pt>
                <c:pt idx="793">
                  <c:v>0.28234306724318969</c:v>
                </c:pt>
                <c:pt idx="794">
                  <c:v>0.53375221052631572</c:v>
                </c:pt>
                <c:pt idx="795">
                  <c:v>0.3644048674959437</c:v>
                </c:pt>
                <c:pt idx="796">
                  <c:v>1.2821229721805216</c:v>
                </c:pt>
                <c:pt idx="797">
                  <c:v>1.49961875</c:v>
                </c:pt>
                <c:pt idx="798">
                  <c:v>1.49961875</c:v>
                </c:pt>
                <c:pt idx="799">
                  <c:v>1.1379697131455948</c:v>
                </c:pt>
                <c:pt idx="800">
                  <c:v>1.49961875</c:v>
                </c:pt>
                <c:pt idx="801">
                  <c:v>0.58384812470124903</c:v>
                </c:pt>
                <c:pt idx="802">
                  <c:v>0.36273636597113978</c:v>
                </c:pt>
                <c:pt idx="803">
                  <c:v>0.47414355523887802</c:v>
                </c:pt>
                <c:pt idx="804">
                  <c:v>0.39858062696400059</c:v>
                </c:pt>
                <c:pt idx="805">
                  <c:v>0.45431523886925357</c:v>
                </c:pt>
                <c:pt idx="806">
                  <c:v>0.27707015765420046</c:v>
                </c:pt>
                <c:pt idx="807">
                  <c:v>0.68606683545524683</c:v>
                </c:pt>
                <c:pt idx="808">
                  <c:v>0.56531431223963491</c:v>
                </c:pt>
                <c:pt idx="809">
                  <c:v>0.59597684750668845</c:v>
                </c:pt>
                <c:pt idx="810">
                  <c:v>1.49961875</c:v>
                </c:pt>
                <c:pt idx="811">
                  <c:v>1.4846045149153455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7BC-A84F-9610AA75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59608"/>
        <c:axId val="594851376"/>
      </c:scatterChart>
      <c:valAx>
        <c:axId val="594859608"/>
        <c:scaling>
          <c:orientation val="minMax"/>
          <c:max val="2020"/>
          <c:min val="1950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1376"/>
        <c:crosses val="autoZero"/>
        <c:crossBetween val="midCat"/>
      </c:valAx>
      <c:valAx>
        <c:axId val="59485137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96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194867928742955E-2"/>
          <c:y val="4.8803240740740744E-2"/>
          <c:w val="0.25002111111111114"/>
          <c:h val="0.16536574074074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Annual values of tfac</a:t>
            </a:r>
          </a:p>
        </c:rich>
      </c:tx>
      <c:layout>
        <c:manualLayout>
          <c:xMode val="edge"/>
          <c:yMode val="edge"/>
          <c:x val="0.291640624999999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8393365722901E-2"/>
          <c:y val="0.14622839506172838"/>
          <c:w val="0.90971784776902886"/>
          <c:h val="0.67543981481481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'Climate Data'!$Q$5</c:f>
              <c:strCache>
                <c:ptCount val="1"/>
                <c:pt idx="0">
                  <c:v>tfac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'Climate Data'!$P$6:$P$73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xVal>
          <c:yVal>
            <c:numRef>
              <c:f>'Climate Data'!$Q$6:$Q$73</c:f>
              <c:numCache>
                <c:formatCode>0.000</c:formatCode>
                <c:ptCount val="68"/>
                <c:pt idx="0">
                  <c:v>0.3866738502558964</c:v>
                </c:pt>
                <c:pt idx="1">
                  <c:v>0.39235081046599479</c:v>
                </c:pt>
                <c:pt idx="2">
                  <c:v>0.34538178325338581</c:v>
                </c:pt>
                <c:pt idx="3">
                  <c:v>0.37573853264206541</c:v>
                </c:pt>
                <c:pt idx="4">
                  <c:v>0.37011367740539497</c:v>
                </c:pt>
                <c:pt idx="5">
                  <c:v>0.37522584357623506</c:v>
                </c:pt>
                <c:pt idx="6">
                  <c:v>0.35382498239712118</c:v>
                </c:pt>
                <c:pt idx="7">
                  <c:v>0.33139748404504676</c:v>
                </c:pt>
                <c:pt idx="8">
                  <c:v>0.32669789707694891</c:v>
                </c:pt>
                <c:pt idx="9">
                  <c:v>0.35911802198885917</c:v>
                </c:pt>
                <c:pt idx="10">
                  <c:v>0.33469792599198628</c:v>
                </c:pt>
                <c:pt idx="11">
                  <c:v>0.37106086316345249</c:v>
                </c:pt>
                <c:pt idx="12">
                  <c:v>0.34926372172856857</c:v>
                </c:pt>
                <c:pt idx="13">
                  <c:v>0.35193921438830955</c:v>
                </c:pt>
                <c:pt idx="14">
                  <c:v>0.31528877097539953</c:v>
                </c:pt>
                <c:pt idx="15">
                  <c:v>0.36354532931014377</c:v>
                </c:pt>
                <c:pt idx="16">
                  <c:v>0.34017289684212454</c:v>
                </c:pt>
                <c:pt idx="17">
                  <c:v>0.3584337421748704</c:v>
                </c:pt>
                <c:pt idx="18">
                  <c:v>0.35932502807833488</c:v>
                </c:pt>
                <c:pt idx="19">
                  <c:v>0.33351158308736562</c:v>
                </c:pt>
                <c:pt idx="20">
                  <c:v>0.33422849837380819</c:v>
                </c:pt>
                <c:pt idx="21">
                  <c:v>0.35867329480230353</c:v>
                </c:pt>
                <c:pt idx="22">
                  <c:v>0.35806415871493263</c:v>
                </c:pt>
                <c:pt idx="23">
                  <c:v>0.37832912111937039</c:v>
                </c:pt>
                <c:pt idx="24">
                  <c:v>0.35099360134882018</c:v>
                </c:pt>
                <c:pt idx="25">
                  <c:v>0.36476802607225872</c:v>
                </c:pt>
                <c:pt idx="26">
                  <c:v>0.3459423800253853</c:v>
                </c:pt>
                <c:pt idx="27">
                  <c:v>0.36950541325592662</c:v>
                </c:pt>
                <c:pt idx="28">
                  <c:v>0.34769032795499816</c:v>
                </c:pt>
                <c:pt idx="29">
                  <c:v>0.37427423709121371</c:v>
                </c:pt>
                <c:pt idx="30">
                  <c:v>0.37751590035836435</c:v>
                </c:pt>
                <c:pt idx="31">
                  <c:v>0.38250071412986125</c:v>
                </c:pt>
                <c:pt idx="32">
                  <c:v>0.39049976165796108</c:v>
                </c:pt>
                <c:pt idx="33">
                  <c:v>0.36397871851597374</c:v>
                </c:pt>
                <c:pt idx="34">
                  <c:v>0.33755147457094092</c:v>
                </c:pt>
                <c:pt idx="35">
                  <c:v>0.35201104561220237</c:v>
                </c:pt>
                <c:pt idx="36">
                  <c:v>0.34066433978912042</c:v>
                </c:pt>
                <c:pt idx="37">
                  <c:v>0.34877419089207889</c:v>
                </c:pt>
                <c:pt idx="38">
                  <c:v>0.38027227209787356</c:v>
                </c:pt>
                <c:pt idx="39">
                  <c:v>0.36371342363851095</c:v>
                </c:pt>
                <c:pt idx="40">
                  <c:v>0.37757280951754768</c:v>
                </c:pt>
                <c:pt idx="41">
                  <c:v>0.37145522439405321</c:v>
                </c:pt>
                <c:pt idx="42">
                  <c:v>0.3329292244491231</c:v>
                </c:pt>
                <c:pt idx="43">
                  <c:v>0.36568209253763567</c:v>
                </c:pt>
                <c:pt idx="44">
                  <c:v>0.35854425882530938</c:v>
                </c:pt>
                <c:pt idx="45">
                  <c:v>0.35268719790352204</c:v>
                </c:pt>
                <c:pt idx="46">
                  <c:v>0.34478482020430995</c:v>
                </c:pt>
                <c:pt idx="47">
                  <c:v>0.36314777931265135</c:v>
                </c:pt>
                <c:pt idx="48">
                  <c:v>0.35230933624532718</c:v>
                </c:pt>
                <c:pt idx="49">
                  <c:v>0.37730605842151466</c:v>
                </c:pt>
                <c:pt idx="50">
                  <c:v>0.38768123119558534</c:v>
                </c:pt>
                <c:pt idx="51">
                  <c:v>0.3686170126895611</c:v>
                </c:pt>
                <c:pt idx="52">
                  <c:v>0.36615614429661919</c:v>
                </c:pt>
                <c:pt idx="53">
                  <c:v>0.36901652671662233</c:v>
                </c:pt>
                <c:pt idx="54">
                  <c:v>0.36414406593840093</c:v>
                </c:pt>
                <c:pt idx="55">
                  <c:v>0.37421542909209243</c:v>
                </c:pt>
                <c:pt idx="56">
                  <c:v>0.37345748185400079</c:v>
                </c:pt>
                <c:pt idx="57">
                  <c:v>0.40706126672507015</c:v>
                </c:pt>
                <c:pt idx="58">
                  <c:v>0.36826154213884416</c:v>
                </c:pt>
                <c:pt idx="59">
                  <c:v>0.39880350385364743</c:v>
                </c:pt>
                <c:pt idx="60">
                  <c:v>0.37311542531287939</c:v>
                </c:pt>
                <c:pt idx="61">
                  <c:v>0.37654264083136324</c:v>
                </c:pt>
                <c:pt idx="62">
                  <c:v>0.37881251360077034</c:v>
                </c:pt>
                <c:pt idx="63">
                  <c:v>0.39900487900281661</c:v>
                </c:pt>
                <c:pt idx="64">
                  <c:v>0.39215090907733313</c:v>
                </c:pt>
                <c:pt idx="65">
                  <c:v>0.38752244529194796</c:v>
                </c:pt>
                <c:pt idx="66">
                  <c:v>0.37695587962992699</c:v>
                </c:pt>
                <c:pt idx="67">
                  <c:v>0.3709141895328385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1-40DA-B936-CF486D71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60000"/>
        <c:axId val="594853728"/>
      </c:scatterChart>
      <c:valAx>
        <c:axId val="594860000"/>
        <c:scaling>
          <c:orientation val="minMax"/>
          <c:max val="2020"/>
          <c:min val="1950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3728"/>
        <c:crosses val="autoZero"/>
        <c:crossBetween val="midCat"/>
      </c:valAx>
      <c:valAx>
        <c:axId val="594853728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0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75208333333334"/>
          <c:y val="0.20064506172839508"/>
          <c:w val="0.24135555555555555"/>
          <c:h val="0.16632021604938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Annual</a:t>
            </a:r>
            <a:r>
              <a:rPr lang="en-AU" sz="1200" baseline="0"/>
              <a:t> values of wfac</a:t>
            </a:r>
            <a:endParaRPr lang="en-AU" sz="1200" baseline="-25000"/>
          </a:p>
        </c:rich>
      </c:tx>
      <c:layout>
        <c:manualLayout>
          <c:xMode val="edge"/>
          <c:yMode val="edge"/>
          <c:x val="0.25275557314338476"/>
          <c:y val="6.31911532385466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93499748701628E-2"/>
          <c:y val="0.15453086419753084"/>
          <c:w val="0.9016327413860501"/>
          <c:h val="0.66713734567901239"/>
        </c:manualLayout>
      </c:layout>
      <c:scatterChart>
        <c:scatterStyle val="lineMarker"/>
        <c:varyColors val="0"/>
        <c:ser>
          <c:idx val="1"/>
          <c:order val="0"/>
          <c:tx>
            <c:strRef>
              <c:f>'Climate Data'!$R$5</c:f>
              <c:strCache>
                <c:ptCount val="1"/>
                <c:pt idx="0">
                  <c:v>wfac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'Climate Data'!$P$6:$P$73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xVal>
          <c:yVal>
            <c:numRef>
              <c:f>'Climate Data'!$R$6:$R$73</c:f>
              <c:numCache>
                <c:formatCode>0.000</c:formatCode>
                <c:ptCount val="68"/>
                <c:pt idx="0">
                  <c:v>0.74743049816897822</c:v>
                </c:pt>
                <c:pt idx="1">
                  <c:v>0.90075666134200816</c:v>
                </c:pt>
                <c:pt idx="2">
                  <c:v>0.90800443573499057</c:v>
                </c:pt>
                <c:pt idx="3">
                  <c:v>0.86849322950274566</c:v>
                </c:pt>
                <c:pt idx="4">
                  <c:v>0.79259381102505344</c:v>
                </c:pt>
                <c:pt idx="5">
                  <c:v>0.89620221060699445</c:v>
                </c:pt>
                <c:pt idx="6">
                  <c:v>0.93623495238740939</c:v>
                </c:pt>
                <c:pt idx="7">
                  <c:v>0.72551111458125106</c:v>
                </c:pt>
                <c:pt idx="8">
                  <c:v>0.82092805852709638</c:v>
                </c:pt>
                <c:pt idx="9">
                  <c:v>0.6281938987368636</c:v>
                </c:pt>
                <c:pt idx="10">
                  <c:v>0.87521080289854902</c:v>
                </c:pt>
                <c:pt idx="11">
                  <c:v>0.8257873333187794</c:v>
                </c:pt>
                <c:pt idx="12">
                  <c:v>0.83669548911756997</c:v>
                </c:pt>
                <c:pt idx="13">
                  <c:v>0.87926720149679283</c:v>
                </c:pt>
                <c:pt idx="14">
                  <c:v>0.85946464689295843</c:v>
                </c:pt>
                <c:pt idx="15">
                  <c:v>0.74715619332267158</c:v>
                </c:pt>
                <c:pt idx="16">
                  <c:v>0.82824107513422041</c:v>
                </c:pt>
                <c:pt idx="17">
                  <c:v>0.61752008374946332</c:v>
                </c:pt>
                <c:pt idx="18">
                  <c:v>0.93401516151164854</c:v>
                </c:pt>
                <c:pt idx="19">
                  <c:v>0.79766658762766474</c:v>
                </c:pt>
                <c:pt idx="20">
                  <c:v>0.79296396863100194</c:v>
                </c:pt>
                <c:pt idx="21">
                  <c:v>0.95039875899594106</c:v>
                </c:pt>
                <c:pt idx="22">
                  <c:v>0.70199871037669115</c:v>
                </c:pt>
                <c:pt idx="23">
                  <c:v>0.94730263079853771</c:v>
                </c:pt>
                <c:pt idx="24">
                  <c:v>1.0764166154275512</c:v>
                </c:pt>
                <c:pt idx="25">
                  <c:v>0.86392215153089547</c:v>
                </c:pt>
                <c:pt idx="26">
                  <c:v>0.6905237001655713</c:v>
                </c:pt>
                <c:pt idx="27">
                  <c:v>0.76337181212782146</c:v>
                </c:pt>
                <c:pt idx="28">
                  <c:v>0.88867126998893986</c:v>
                </c:pt>
                <c:pt idx="29">
                  <c:v>0.90974079366907956</c:v>
                </c:pt>
                <c:pt idx="30">
                  <c:v>0.84353028472132197</c:v>
                </c:pt>
                <c:pt idx="31">
                  <c:v>0.83410722855397035</c:v>
                </c:pt>
                <c:pt idx="32">
                  <c:v>0.67031831739001602</c:v>
                </c:pt>
                <c:pt idx="33">
                  <c:v>0.94408395086884811</c:v>
                </c:pt>
                <c:pt idx="34">
                  <c:v>0.79423011234387952</c:v>
                </c:pt>
                <c:pt idx="35">
                  <c:v>0.80599263129823684</c:v>
                </c:pt>
                <c:pt idx="36">
                  <c:v>0.8269058070040487</c:v>
                </c:pt>
                <c:pt idx="37">
                  <c:v>0.81391468913253662</c:v>
                </c:pt>
                <c:pt idx="38">
                  <c:v>0.80527050695943814</c:v>
                </c:pt>
                <c:pt idx="39">
                  <c:v>0.84995448856013822</c:v>
                </c:pt>
                <c:pt idx="40">
                  <c:v>0.73288064897292937</c:v>
                </c:pt>
                <c:pt idx="41">
                  <c:v>0.76695351621087116</c:v>
                </c:pt>
                <c:pt idx="42">
                  <c:v>1.0748803493998902</c:v>
                </c:pt>
                <c:pt idx="43">
                  <c:v>0.74764792627869947</c:v>
                </c:pt>
                <c:pt idx="44">
                  <c:v>0.63219176435970326</c:v>
                </c:pt>
                <c:pt idx="45">
                  <c:v>0.77730665616556338</c:v>
                </c:pt>
                <c:pt idx="46">
                  <c:v>0.79300659652432715</c:v>
                </c:pt>
                <c:pt idx="47">
                  <c:v>0.78284468916621375</c:v>
                </c:pt>
                <c:pt idx="48">
                  <c:v>0.80602854795720957</c:v>
                </c:pt>
                <c:pt idx="49">
                  <c:v>0.77093802488867014</c:v>
                </c:pt>
                <c:pt idx="50">
                  <c:v>0.88070933907487003</c:v>
                </c:pt>
                <c:pt idx="51">
                  <c:v>0.88559617617790898</c:v>
                </c:pt>
                <c:pt idx="52">
                  <c:v>0.70112164007563504</c:v>
                </c:pt>
                <c:pt idx="53">
                  <c:v>0.86063964833239281</c:v>
                </c:pt>
                <c:pt idx="54">
                  <c:v>0.82696514295712253</c:v>
                </c:pt>
                <c:pt idx="55">
                  <c:v>0.85984634140405247</c:v>
                </c:pt>
                <c:pt idx="56">
                  <c:v>0.70617214863251376</c:v>
                </c:pt>
                <c:pt idx="57">
                  <c:v>0.73236080282598914</c:v>
                </c:pt>
                <c:pt idx="58">
                  <c:v>0.79546685943246098</c:v>
                </c:pt>
                <c:pt idx="59">
                  <c:v>0.83840636818648751</c:v>
                </c:pt>
                <c:pt idx="60">
                  <c:v>0.9163715956050833</c:v>
                </c:pt>
                <c:pt idx="61">
                  <c:v>0.9281767932772933</c:v>
                </c:pt>
                <c:pt idx="62">
                  <c:v>0.69728222049698518</c:v>
                </c:pt>
                <c:pt idx="63">
                  <c:v>0.7941752676095617</c:v>
                </c:pt>
                <c:pt idx="64">
                  <c:v>0.75394242309969828</c:v>
                </c:pt>
                <c:pt idx="65">
                  <c:v>0.72508012477379491</c:v>
                </c:pt>
                <c:pt idx="66">
                  <c:v>0.89852474988115716</c:v>
                </c:pt>
                <c:pt idx="67">
                  <c:v>0.83044337551924585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2-413B-AB02-F797E229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51768"/>
        <c:axId val="594854904"/>
      </c:scatterChart>
      <c:valAx>
        <c:axId val="594851768"/>
        <c:scaling>
          <c:orientation val="minMax"/>
          <c:max val="202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4904"/>
        <c:crosses val="autoZero"/>
        <c:crossBetween val="midCat"/>
      </c:valAx>
      <c:valAx>
        <c:axId val="5948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17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201111111111101"/>
          <c:y val="0.55513503086419758"/>
          <c:w val="0.21851979166666666"/>
          <c:h val="0.16536574074074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Annual wheat shoot dry matter production (kg/ha)</a:t>
            </a:r>
          </a:p>
        </c:rich>
      </c:tx>
      <c:layout>
        <c:manualLayout>
          <c:xMode val="edge"/>
          <c:yMode val="edge"/>
          <c:x val="0.212649863947786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8393365722901E-2"/>
          <c:y val="0.14622839506172838"/>
          <c:w val="0.90971784776902886"/>
          <c:h val="0.67543981481481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'Carbon inputs'!$E$4</c:f>
              <c:strCache>
                <c:ptCount val="1"/>
                <c:pt idx="0">
                  <c:v>WheatSDM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inputs'!$D$5:$D$62</c:f>
              <c:numCache>
                <c:formatCode>0</c:formatCode>
                <c:ptCount val="58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</c:numCache>
            </c:numRef>
          </c:xVal>
          <c:yVal>
            <c:numRef>
              <c:f>'Carbon inputs'!$E$5:$E$62</c:f>
              <c:numCache>
                <c:formatCode>0</c:formatCode>
                <c:ptCount val="58"/>
                <c:pt idx="0">
                  <c:v>7017.9632847608073</c:v>
                </c:pt>
                <c:pt idx="1">
                  <c:v>7482.8600294286234</c:v>
                </c:pt>
                <c:pt idx="2">
                  <c:v>7312.1373127982706</c:v>
                </c:pt>
                <c:pt idx="3">
                  <c:v>6088.9908796518803</c:v>
                </c:pt>
                <c:pt idx="4">
                  <c:v>7279.3454330492104</c:v>
                </c:pt>
                <c:pt idx="5">
                  <c:v>7149.1524412895114</c:v>
                </c:pt>
                <c:pt idx="6">
                  <c:v>7482.8600294286234</c:v>
                </c:pt>
                <c:pt idx="7">
                  <c:v>5440.1996036316887</c:v>
                </c:pt>
                <c:pt idx="8">
                  <c:v>6135.6491702419289</c:v>
                </c:pt>
                <c:pt idx="9">
                  <c:v>6294.0358671833046</c:v>
                </c:pt>
                <c:pt idx="10">
                  <c:v>7004.1812284215575</c:v>
                </c:pt>
                <c:pt idx="11">
                  <c:v>7017.9632847608073</c:v>
                </c:pt>
                <c:pt idx="12">
                  <c:v>7312.1373127982706</c:v>
                </c:pt>
                <c:pt idx="13">
                  <c:v>6088.9908796518803</c:v>
                </c:pt>
                <c:pt idx="14">
                  <c:v>7279.3454330492104</c:v>
                </c:pt>
                <c:pt idx="15">
                  <c:v>7149.1524412895114</c:v>
                </c:pt>
                <c:pt idx="16">
                  <c:v>7482.8600294286234</c:v>
                </c:pt>
                <c:pt idx="17">
                  <c:v>5440.1996036316887</c:v>
                </c:pt>
                <c:pt idx="18">
                  <c:v>6135.6491702419289</c:v>
                </c:pt>
                <c:pt idx="19">
                  <c:v>6294.0358671833046</c:v>
                </c:pt>
                <c:pt idx="20">
                  <c:v>7004.1812284215575</c:v>
                </c:pt>
                <c:pt idx="21">
                  <c:v>7336.9574514088827</c:v>
                </c:pt>
                <c:pt idx="22">
                  <c:v>6923.9889496654359</c:v>
                </c:pt>
                <c:pt idx="23">
                  <c:v>5449.35171651162</c:v>
                </c:pt>
                <c:pt idx="24">
                  <c:v>6995.0673472870958</c:v>
                </c:pt>
                <c:pt idx="25">
                  <c:v>6391.9445696754647</c:v>
                </c:pt>
                <c:pt idx="26">
                  <c:v>6773.7756795967907</c:v>
                </c:pt>
                <c:pt idx="27">
                  <c:v>6933.9650479603988</c:v>
                </c:pt>
                <c:pt idx="28">
                  <c:v>6850.9791125814454</c:v>
                </c:pt>
                <c:pt idx="29">
                  <c:v>6809.5541958716467</c:v>
                </c:pt>
                <c:pt idx="30">
                  <c:v>7060.8103187439683</c:v>
                </c:pt>
                <c:pt idx="31">
                  <c:v>6289.0195903840067</c:v>
                </c:pt>
                <c:pt idx="32">
                  <c:v>6441.6960259400876</c:v>
                </c:pt>
                <c:pt idx="33">
                  <c:v>7884.5608357609199</c:v>
                </c:pt>
                <c:pt idx="34">
                  <c:v>6890.0824372762545</c:v>
                </c:pt>
                <c:pt idx="35">
                  <c:v>5919.9383106794194</c:v>
                </c:pt>
                <c:pt idx="36">
                  <c:v>6617.9495813030017</c:v>
                </c:pt>
                <c:pt idx="37">
                  <c:v>7503.0643648072537</c:v>
                </c:pt>
                <c:pt idx="38">
                  <c:v>5986.328304710988</c:v>
                </c:pt>
                <c:pt idx="39">
                  <c:v>7798.6262148165288</c:v>
                </c:pt>
                <c:pt idx="40">
                  <c:v>7224.8640505977273</c:v>
                </c:pt>
                <c:pt idx="41">
                  <c:v>7841.0427892346797</c:v>
                </c:pt>
                <c:pt idx="42">
                  <c:v>6665.2809565956331</c:v>
                </c:pt>
                <c:pt idx="43">
                  <c:v>6406.2101349928207</c:v>
                </c:pt>
                <c:pt idx="44">
                  <c:v>7486.7314209982833</c:v>
                </c:pt>
                <c:pt idx="45">
                  <c:v>6356.38372194775</c:v>
                </c:pt>
                <c:pt idx="46">
                  <c:v>7093.2562805617508</c:v>
                </c:pt>
                <c:pt idx="47">
                  <c:v>4970.9120771908365</c:v>
                </c:pt>
                <c:pt idx="48">
                  <c:v>6489.7652173767347</c:v>
                </c:pt>
                <c:pt idx="49">
                  <c:v>6388.5303134291435</c:v>
                </c:pt>
                <c:pt idx="50">
                  <c:v>8087.4810419373434</c:v>
                </c:pt>
                <c:pt idx="51">
                  <c:v>6388.0174947233727</c:v>
                </c:pt>
                <c:pt idx="52">
                  <c:v>7246.4101338567207</c:v>
                </c:pt>
                <c:pt idx="53">
                  <c:v>6000.5731620194574</c:v>
                </c:pt>
                <c:pt idx="54">
                  <c:v>7478.7702631885832</c:v>
                </c:pt>
                <c:pt idx="55">
                  <c:v>5657.9517265204076</c:v>
                </c:pt>
                <c:pt idx="56">
                  <c:v>6021.8921765502928</c:v>
                </c:pt>
                <c:pt idx="57">
                  <c:v>8638.7331331145251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D-4F91-B1EB-3804F7A8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50592"/>
        <c:axId val="594850984"/>
      </c:scatterChart>
      <c:valAx>
        <c:axId val="594850592"/>
        <c:scaling>
          <c:orientation val="minMax"/>
          <c:max val="202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0984"/>
        <c:crosses val="autoZero"/>
        <c:crossBetween val="midCat"/>
      </c:valAx>
      <c:valAx>
        <c:axId val="5948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0592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704429727684669"/>
          <c:y val="0.57745245010774848"/>
          <c:w val="0.24135555555555555"/>
          <c:h val="0.1663202160493827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inputs'!$F$3</c:f>
          <c:strCache>
            <c:ptCount val="1"/>
            <c:pt idx="0">
              <c:v>Annual Carbon Input (Mg C/ha)</c:v>
            </c:pt>
          </c:strCache>
        </c:strRef>
      </c:tx>
      <c:layout>
        <c:manualLayout>
          <c:xMode val="edge"/>
          <c:yMode val="edge"/>
          <c:x val="0.344557291666666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8393365722901E-2"/>
          <c:y val="0.14622839506172838"/>
          <c:w val="0.90971784776902886"/>
          <c:h val="0.67543981481481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'Carbon inputs'!$F$4</c:f>
              <c:strCache>
                <c:ptCount val="1"/>
                <c:pt idx="0">
                  <c:v>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'Carbon inputs'!$D$5:$D$62</c:f>
              <c:numCache>
                <c:formatCode>0</c:formatCode>
                <c:ptCount val="58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</c:numCache>
            </c:numRef>
          </c:xVal>
          <c:yVal>
            <c:numRef>
              <c:f>'Carbon inputs'!$F$5:$F$62</c:f>
              <c:numCache>
                <c:formatCode>0.000</c:formatCode>
                <c:ptCount val="58"/>
                <c:pt idx="0">
                  <c:v>3.5686343303008705</c:v>
                </c:pt>
                <c:pt idx="1">
                  <c:v>3.8050343249644554</c:v>
                </c:pt>
                <c:pt idx="2">
                  <c:v>3.7182218235579207</c:v>
                </c:pt>
                <c:pt idx="3">
                  <c:v>3.0962518623029811</c:v>
                </c:pt>
                <c:pt idx="4">
                  <c:v>3.7015471527055239</c:v>
                </c:pt>
                <c:pt idx="5">
                  <c:v>3.6353440163957167</c:v>
                </c:pt>
                <c:pt idx="6">
                  <c:v>3.8050343249644554</c:v>
                </c:pt>
                <c:pt idx="7">
                  <c:v>2.7663414984467138</c:v>
                </c:pt>
                <c:pt idx="8">
                  <c:v>3.1199776030680204</c:v>
                </c:pt>
                <c:pt idx="9">
                  <c:v>3.2005172384627105</c:v>
                </c:pt>
                <c:pt idx="10">
                  <c:v>3.561626154652362</c:v>
                </c:pt>
                <c:pt idx="11">
                  <c:v>3.5686343303008705</c:v>
                </c:pt>
                <c:pt idx="12">
                  <c:v>3.7182218235579207</c:v>
                </c:pt>
                <c:pt idx="13">
                  <c:v>3.0962518623029811</c:v>
                </c:pt>
                <c:pt idx="14">
                  <c:v>3.7015471527055239</c:v>
                </c:pt>
                <c:pt idx="15">
                  <c:v>3.6353440163957167</c:v>
                </c:pt>
                <c:pt idx="16">
                  <c:v>3.8050343249644554</c:v>
                </c:pt>
                <c:pt idx="17">
                  <c:v>2.7663414984467138</c:v>
                </c:pt>
                <c:pt idx="18">
                  <c:v>3.1199776030680204</c:v>
                </c:pt>
                <c:pt idx="19">
                  <c:v>3.2005172384627105</c:v>
                </c:pt>
                <c:pt idx="20">
                  <c:v>3.561626154652362</c:v>
                </c:pt>
                <c:pt idx="21">
                  <c:v>3.7308428640414171</c:v>
                </c:pt>
                <c:pt idx="22">
                  <c:v>3.5208483809048738</c:v>
                </c:pt>
                <c:pt idx="23">
                  <c:v>2.7709953478461591</c:v>
                </c:pt>
                <c:pt idx="24">
                  <c:v>3.5569917460954881</c:v>
                </c:pt>
                <c:pt idx="25">
                  <c:v>3.2503038136799738</c:v>
                </c:pt>
                <c:pt idx="26">
                  <c:v>3.4444649330749684</c:v>
                </c:pt>
                <c:pt idx="27">
                  <c:v>3.525921226887863</c:v>
                </c:pt>
                <c:pt idx="28">
                  <c:v>3.4837228787476646</c:v>
                </c:pt>
                <c:pt idx="29">
                  <c:v>3.4626583086007328</c:v>
                </c:pt>
                <c:pt idx="30">
                  <c:v>3.590422047081308</c:v>
                </c:pt>
                <c:pt idx="31">
                  <c:v>3.1979664617102674</c:v>
                </c:pt>
                <c:pt idx="32">
                  <c:v>3.2756024291905348</c:v>
                </c:pt>
                <c:pt idx="33">
                  <c:v>4.0092991849844273</c:v>
                </c:pt>
                <c:pt idx="34">
                  <c:v>3.5036069193549757</c:v>
                </c:pt>
                <c:pt idx="35">
                  <c:v>3.0102886309804848</c:v>
                </c:pt>
                <c:pt idx="36">
                  <c:v>3.3652273620925768</c:v>
                </c:pt>
                <c:pt idx="37">
                  <c:v>3.8153082295044891</c:v>
                </c:pt>
                <c:pt idx="38">
                  <c:v>3.0440479429455376</c:v>
                </c:pt>
                <c:pt idx="39">
                  <c:v>3.9656014302342055</c:v>
                </c:pt>
                <c:pt idx="40">
                  <c:v>3.6738433697289445</c:v>
                </c:pt>
                <c:pt idx="41">
                  <c:v>3.9871702583258348</c:v>
                </c:pt>
                <c:pt idx="42">
                  <c:v>3.3892953664288794</c:v>
                </c:pt>
                <c:pt idx="43">
                  <c:v>3.2575578536438496</c:v>
                </c:pt>
                <c:pt idx="44">
                  <c:v>3.8070029275776274</c:v>
                </c:pt>
                <c:pt idx="45">
                  <c:v>3.2322211226104312</c:v>
                </c:pt>
                <c:pt idx="46">
                  <c:v>3.6069208186656501</c:v>
                </c:pt>
                <c:pt idx="47">
                  <c:v>2.5277087912515408</c:v>
                </c:pt>
                <c:pt idx="48">
                  <c:v>3.3000456130360698</c:v>
                </c:pt>
                <c:pt idx="49">
                  <c:v>3.2485676643787191</c:v>
                </c:pt>
                <c:pt idx="50">
                  <c:v>4.1124841098251395</c:v>
                </c:pt>
                <c:pt idx="51">
                  <c:v>3.2483068960668353</c:v>
                </c:pt>
                <c:pt idx="52">
                  <c:v>3.6847995530661426</c:v>
                </c:pt>
                <c:pt idx="53">
                  <c:v>3.0512914528868942</c:v>
                </c:pt>
                <c:pt idx="54">
                  <c:v>3.8029546788313948</c:v>
                </c:pt>
                <c:pt idx="55">
                  <c:v>2.8770684529356276</c:v>
                </c:pt>
                <c:pt idx="56">
                  <c:v>3.0621321717758239</c:v>
                </c:pt>
                <c:pt idx="57">
                  <c:v>4.392795798188736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3-484A-9E40-4A5DECDD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55688"/>
        <c:axId val="594852552"/>
      </c:scatterChart>
      <c:valAx>
        <c:axId val="594855688"/>
        <c:scaling>
          <c:orientation val="minMax"/>
          <c:max val="202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2552"/>
        <c:crosses val="autoZero"/>
        <c:crossBetween val="midCat"/>
      </c:valAx>
      <c:valAx>
        <c:axId val="5948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56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21376009020663"/>
          <c:y val="0.59282431500040944"/>
          <c:w val="0.24135555555555555"/>
          <c:h val="0.1663202160493827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'Time sequence'!$N$3</c:f>
          <c:strCache>
            <c:ptCount val="1"/>
            <c:pt idx="0">
              <c:v>ACTIVEy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'Time sequence'!$C$16:$C$62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'Time sequence'!$N$16:$N$62</c:f>
              <c:numCache>
                <c:formatCode>0.00</c:formatCode>
                <c:ptCount val="47"/>
                <c:pt idx="0">
                  <c:v>0.69165092429111608</c:v>
                </c:pt>
                <c:pt idx="1">
                  <c:v>0.56028918167586672</c:v>
                </c:pt>
                <c:pt idx="2">
                  <c:v>0.63273369021933668</c:v>
                </c:pt>
                <c:pt idx="3">
                  <c:v>0.5305259300538504</c:v>
                </c:pt>
                <c:pt idx="4">
                  <c:v>0.49425123930816472</c:v>
                </c:pt>
                <c:pt idx="5">
                  <c:v>0.62022468947621578</c:v>
                </c:pt>
                <c:pt idx="6">
                  <c:v>0.59484700318721584</c:v>
                </c:pt>
                <c:pt idx="7">
                  <c:v>0.56816751081030092</c:v>
                </c:pt>
                <c:pt idx="8">
                  <c:v>0.53206937853556713</c:v>
                </c:pt>
                <c:pt idx="9">
                  <c:v>0.53730709209845895</c:v>
                </c:pt>
                <c:pt idx="10">
                  <c:v>0.60180095762423969</c:v>
                </c:pt>
                <c:pt idx="11">
                  <c:v>0.56685898180725636</c:v>
                </c:pt>
                <c:pt idx="12">
                  <c:v>0.54377067207884111</c:v>
                </c:pt>
                <c:pt idx="13">
                  <c:v>0.53171399975856704</c:v>
                </c:pt>
                <c:pt idx="14">
                  <c:v>0.62275818367264379</c:v>
                </c:pt>
                <c:pt idx="15">
                  <c:v>0.6236145642102281</c:v>
                </c:pt>
                <c:pt idx="16">
                  <c:v>0.64294190575719823</c:v>
                </c:pt>
                <c:pt idx="17">
                  <c:v>0.6303796990678654</c:v>
                </c:pt>
                <c:pt idx="18">
                  <c:v>0.58083801058331552</c:v>
                </c:pt>
                <c:pt idx="19">
                  <c:v>0.59658502057129847</c:v>
                </c:pt>
                <c:pt idx="20">
                  <c:v>0.59363812244814529</c:v>
                </c:pt>
                <c:pt idx="21">
                  <c:v>0.59060553799390036</c:v>
                </c:pt>
                <c:pt idx="22">
                  <c:v>0.57549064401374528</c:v>
                </c:pt>
                <c:pt idx="23">
                  <c:v>0.65825837464947146</c:v>
                </c:pt>
                <c:pt idx="24">
                  <c:v>0.68217904688189213</c:v>
                </c:pt>
                <c:pt idx="25">
                  <c:v>0.63054222281642813</c:v>
                </c:pt>
                <c:pt idx="26">
                  <c:v>0.71678108557672704</c:v>
                </c:pt>
                <c:pt idx="27">
                  <c:v>0.55001474199380151</c:v>
                </c:pt>
                <c:pt idx="28">
                  <c:v>0.71732560060450468</c:v>
                </c:pt>
                <c:pt idx="29">
                  <c:v>0.64876772342150524</c:v>
                </c:pt>
                <c:pt idx="30">
                  <c:v>0.59984528248741609</c:v>
                </c:pt>
                <c:pt idx="31">
                  <c:v>0.53331052444221261</c:v>
                </c:pt>
                <c:pt idx="32">
                  <c:v>0.65179989124109516</c:v>
                </c:pt>
                <c:pt idx="33">
                  <c:v>0.61574073916346617</c:v>
                </c:pt>
                <c:pt idx="34">
                  <c:v>0.55134376420647269</c:v>
                </c:pt>
                <c:pt idx="35">
                  <c:v>0.57580564116142496</c:v>
                </c:pt>
                <c:pt idx="36">
                  <c:v>0.49233094474962014</c:v>
                </c:pt>
                <c:pt idx="37">
                  <c:v>0.56861317090898178</c:v>
                </c:pt>
                <c:pt idx="38">
                  <c:v>0.56963321256543908</c:v>
                </c:pt>
                <c:pt idx="39">
                  <c:v>0.63178970299641712</c:v>
                </c:pt>
                <c:pt idx="40">
                  <c:v>0.48800477928262059</c:v>
                </c:pt>
                <c:pt idx="41">
                  <c:v>0.54156531554607679</c:v>
                </c:pt>
                <c:pt idx="42">
                  <c:v>0.59337962287501911</c:v>
                </c:pt>
                <c:pt idx="43">
                  <c:v>0.61646500757364198</c:v>
                </c:pt>
                <c:pt idx="44">
                  <c:v>0.49985107687749503</c:v>
                </c:pt>
                <c:pt idx="45">
                  <c:v>0.55978713573861083</c:v>
                </c:pt>
                <c:pt idx="46">
                  <c:v>0.66619641851732458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1-4BE1-9DB5-57B07A72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61176"/>
        <c:axId val="594849024"/>
      </c:scatterChart>
      <c:valAx>
        <c:axId val="594861176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9024"/>
        <c:crosses val="autoZero"/>
        <c:crossBetween val="midCat"/>
      </c:valAx>
      <c:valAx>
        <c:axId val="5948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of Active organic carbon </a:t>
                </a:r>
              </a:p>
              <a:p>
                <a:pPr>
                  <a:defRPr/>
                </a:pPr>
                <a:r>
                  <a:rPr lang="en-US"/>
                  <a:t>(t C/ha)</a:t>
                </a:r>
              </a:p>
            </c:rich>
          </c:tx>
          <c:layout>
            <c:manualLayout>
              <c:xMode val="edge"/>
              <c:yMode val="edge"/>
              <c:x val="1.3736263736263736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33629</xdr:colOff>
      <xdr:row>3</xdr:row>
      <xdr:rowOff>14190</xdr:rowOff>
    </xdr:from>
    <xdr:ext cx="173823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64088" y="762583"/>
              <a:ext cx="1738233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𝑀𝑖𝑛𝑒𝑟𝑎𝑙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𝑆𝑂𝐶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𝑆𝑂𝐶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64088" y="762583"/>
              <a:ext cx="1738233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𝑀𝑖𝑛𝑒𝑟𝑎𝑙=〖𝑆𝑂𝐶〗_𝑦−〖𝑆𝑂𝐶〗_(𝑦−1)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33629</xdr:colOff>
      <xdr:row>4</xdr:row>
      <xdr:rowOff>72505</xdr:rowOff>
    </xdr:from>
    <xdr:ext cx="2293448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364088" y="1015286"/>
              <a:ext cx="2293448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𝑆𝑂𝐶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𝐴𝑐𝑡𝑖𝑣𝑒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𝑆𝑙𝑜𝑤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𝑃𝑎𝑠𝑠𝑖𝑣𝑒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4088" y="1015286"/>
              <a:ext cx="2293448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𝑆𝑂𝐶〗_𝑦=〖𝐴𝑐𝑡𝑖𝑣𝑒〗_𝑦+〖𝑆𝑙𝑜𝑤〗_𝑦+〖𝑃𝑎𝑠𝑠𝑖𝑣𝑒〗_𝑦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33629</xdr:colOff>
      <xdr:row>6</xdr:row>
      <xdr:rowOff>23909</xdr:rowOff>
    </xdr:from>
    <xdr:ext cx="5752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64088" y="1355465"/>
              <a:ext cx="575286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𝑀𝑖𝑛𝑒𝑟𝑎𝑙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64088" y="1355465"/>
              <a:ext cx="575286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𝐶_𝑀𝑖𝑛𝑒𝑟𝑎𝑙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33629</xdr:colOff>
      <xdr:row>7</xdr:row>
      <xdr:rowOff>30518</xdr:rowOff>
    </xdr:from>
    <xdr:ext cx="349583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364088" y="1566181"/>
              <a:ext cx="349583" cy="185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𝑆𝑂𝐶</m:t>
                        </m:r>
                      </m:e>
                      <m: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364088" y="1566181"/>
              <a:ext cx="349583" cy="185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〖𝑆𝑂𝐶〗_𝑦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33629</xdr:colOff>
      <xdr:row>8</xdr:row>
      <xdr:rowOff>27408</xdr:rowOff>
    </xdr:from>
    <xdr:ext cx="484043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 txBox="1"/>
          </xdr:nvSpPr>
          <xdr:spPr>
            <a:xfrm>
              <a:off x="364088" y="1786617"/>
              <a:ext cx="484043" cy="185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𝑆𝑂𝐶</m:t>
                        </m:r>
                      </m:e>
                      <m: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364088" y="1786617"/>
              <a:ext cx="484043" cy="185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〖𝑆𝑂𝐶〗_(𝑦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33629</xdr:colOff>
      <xdr:row>9</xdr:row>
      <xdr:rowOff>24297</xdr:rowOff>
    </xdr:from>
    <xdr:ext cx="492506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364088" y="2007052"/>
              <a:ext cx="492506" cy="185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𝐴𝑐𝑡𝑖𝑣𝑒</m:t>
                        </m:r>
                      </m:e>
                      <m: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364088" y="2007052"/>
              <a:ext cx="492506" cy="185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𝐴𝑐𝑡𝑖𝑣𝑒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〗_𝑦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33629</xdr:colOff>
      <xdr:row>11</xdr:row>
      <xdr:rowOff>30907</xdr:rowOff>
    </xdr:from>
    <xdr:ext cx="579005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364088" y="2460754"/>
              <a:ext cx="579005" cy="185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𝑃𝑎𝑠𝑠𝑖𝑣𝑒</m:t>
                        </m:r>
                      </m:e>
                      <m: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48" name="TextBox 47"/>
            <xdr:cNvSpPr txBox="1"/>
          </xdr:nvSpPr>
          <xdr:spPr>
            <a:xfrm>
              <a:off x="364088" y="2460754"/>
              <a:ext cx="579005" cy="185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𝑃𝑎𝑠𝑠𝑖𝑣𝑒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〗_𝑦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33629</xdr:colOff>
      <xdr:row>10</xdr:row>
      <xdr:rowOff>37516</xdr:rowOff>
    </xdr:from>
    <xdr:ext cx="384914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364088" y="2243817"/>
              <a:ext cx="384914" cy="185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𝑆𝑙𝑜𝑤</m:t>
                        </m:r>
                      </m:e>
                      <m: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364088" y="2243817"/>
              <a:ext cx="384914" cy="185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𝑆𝑙𝑜𝑤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〗_𝑦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20800</xdr:colOff>
      <xdr:row>14</xdr:row>
      <xdr:rowOff>79114</xdr:rowOff>
    </xdr:from>
    <xdr:ext cx="3581430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370050" y="2746114"/>
              <a:ext cx="3581430" cy="19473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𝐴𝑐𝑡𝑖𝑣𝑒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𝐴𝑐𝑡𝑖𝑣𝑒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+ </m:t>
                    </m:r>
                    <m:d>
                      <m:d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𝐴𝑐𝑡𝑖𝑣𝑒</m:t>
                            </m:r>
                          </m:e>
                          <m: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𝐴𝑐𝑡𝑖𝑣𝑒</m:t>
                            </m:r>
                          </m:e>
                          <m: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e>
                    </m:d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1 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𝑦𝑟</m:t>
                    </m:r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370050" y="2746114"/>
              <a:ext cx="3581430" cy="19473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𝐴𝑐𝑡𝑖𝑣𝑒〗_𝑦=〖𝐴𝑐𝑡𝑖𝑣𝑒〗_(𝑦−1)+ (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〖𝐴𝑐𝑡𝑖𝑣𝑒〗_(𝑦∗)−〖𝐴𝑐𝑡𝑖𝑣𝑒〗_(𝑦−1) )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 𝑦𝑟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∗𝑘_𝑎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20800</xdr:colOff>
      <xdr:row>15</xdr:row>
      <xdr:rowOff>163478</xdr:rowOff>
    </xdr:from>
    <xdr:ext cx="914417" cy="3175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351259" y="3390315"/>
              <a:ext cx="914417" cy="3175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𝐴𝑐𝑡𝑖𝑣𝑒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num>
                      <m:den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351259" y="3390315"/>
              <a:ext cx="914417" cy="3175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𝐴𝑐𝑡𝑖𝑣𝑒〗_(𝑦∗)=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AU" sz="1100" b="0" i="0">
                  <a:latin typeface="Cambria Math" panose="02040503050406030204" pitchFamily="18" charset="0"/>
                </a:rPr>
                <a:t>𝑘_𝑎 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20800</xdr:colOff>
      <xdr:row>17</xdr:row>
      <xdr:rowOff>102052</xdr:rowOff>
    </xdr:from>
    <xdr:ext cx="3455754" cy="196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351259" y="3756542"/>
              <a:ext cx="3455754" cy="19678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𝑓𝑎𝑐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0.25+</m:t>
                        </m:r>
                        <m:d>
                          <m:dPr>
                            <m:ctrlP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0.75∗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𝑠𝑎𝑛𝑑</m:t>
                            </m:r>
                          </m:e>
                        </m:d>
                      </m:e>
                    </m:d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𝑡𝑖𝑙𝑙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351259" y="3756542"/>
              <a:ext cx="3455754" cy="19678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𝑘_𝑎=𝑘_(〖𝑓𝑎𝑐〗_𝑎 )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∗𝑡_𝑓𝑎𝑐∗𝑤_𝑓𝑎𝑐∗(0.25+(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0.75∗𝑠𝑎𝑛𝑑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))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∗〖𝑡𝑖𝑙𝑙〗_𝑓𝑎𝑐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20800</xdr:colOff>
      <xdr:row>19</xdr:row>
      <xdr:rowOff>27407</xdr:rowOff>
    </xdr:from>
    <xdr:ext cx="50257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351259" y="4070672"/>
              <a:ext cx="502573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𝐴𝑐𝑡𝑖𝑣𝑒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351259" y="4070672"/>
              <a:ext cx="502573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𝐴𝑐𝑡𝑖𝑣𝑒〗_𝑦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12</xdr:col>
      <xdr:colOff>257563</xdr:colOff>
      <xdr:row>0</xdr:row>
      <xdr:rowOff>0</xdr:rowOff>
    </xdr:from>
    <xdr:ext cx="502573" cy="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 txBox="1"/>
          </xdr:nvSpPr>
          <xdr:spPr>
            <a:xfrm>
              <a:off x="11716721" y="0"/>
              <a:ext cx="502573" cy="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𝐴𝑐𝑡𝑖𝑣𝑒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11716721" y="0"/>
              <a:ext cx="502573" cy="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𝐴𝑐𝑡𝑖𝑣𝑒〗_𝑦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20800</xdr:colOff>
      <xdr:row>20</xdr:row>
      <xdr:rowOff>24297</xdr:rowOff>
    </xdr:from>
    <xdr:ext cx="637034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 txBox="1"/>
          </xdr:nvSpPr>
          <xdr:spPr>
            <a:xfrm>
              <a:off x="351259" y="4310547"/>
              <a:ext cx="637034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𝐴𝑐𝑡𝑖𝑣𝑒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351259" y="4310547"/>
              <a:ext cx="637034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𝐴𝑐𝑡𝑖𝑣𝑒〗_(𝑦−1)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46200</xdr:colOff>
      <xdr:row>23</xdr:row>
      <xdr:rowOff>45387</xdr:rowOff>
    </xdr:from>
    <xdr:ext cx="182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 txBox="1"/>
          </xdr:nvSpPr>
          <xdr:spPr>
            <a:xfrm>
              <a:off x="395450" y="4426887"/>
              <a:ext cx="18235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 txBox="1"/>
          </xdr:nvSpPr>
          <xdr:spPr>
            <a:xfrm>
              <a:off x="395450" y="4426887"/>
              <a:ext cx="18235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𝑘_𝑎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20800</xdr:colOff>
      <xdr:row>21</xdr:row>
      <xdr:rowOff>8358</xdr:rowOff>
    </xdr:from>
    <xdr:ext cx="552331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 txBox="1"/>
          </xdr:nvSpPr>
          <xdr:spPr>
            <a:xfrm>
              <a:off x="351259" y="4537593"/>
              <a:ext cx="552331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𝐴𝑐𝑡𝑖𝑣𝑒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351259" y="4537593"/>
              <a:ext cx="552331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𝐴𝑐𝑡𝑖𝑣𝑒〗_(𝑦∗)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30325</xdr:colOff>
      <xdr:row>22</xdr:row>
      <xdr:rowOff>16812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363700" y="4398312"/>
              <a:ext cx="12073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363700" y="4398312"/>
              <a:ext cx="12073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1750</xdr:colOff>
      <xdr:row>24</xdr:row>
      <xdr:rowOff>49697</xdr:rowOff>
    </xdr:from>
    <xdr:ext cx="344004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351000" y="4621697"/>
              <a:ext cx="344004" cy="18498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sSub>
                          <m:sSubPr>
                            <m:ctrlPr>
                              <a:rPr lang="en-A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𝑓𝑎𝑐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351000" y="4621697"/>
              <a:ext cx="344004" cy="18498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𝑘_(〖𝑓𝑎𝑐〗_𝑎 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20800</xdr:colOff>
      <xdr:row>25</xdr:row>
      <xdr:rowOff>24298</xdr:rowOff>
    </xdr:from>
    <xdr:ext cx="26417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 txBox="1"/>
          </xdr:nvSpPr>
          <xdr:spPr>
            <a:xfrm>
              <a:off x="370050" y="4786798"/>
              <a:ext cx="26417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 txBox="1"/>
          </xdr:nvSpPr>
          <xdr:spPr>
            <a:xfrm>
              <a:off x="370050" y="4786798"/>
              <a:ext cx="26417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𝑡_𝑓𝑎𝑐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19213</xdr:colOff>
      <xdr:row>25</xdr:row>
      <xdr:rowOff>178739</xdr:rowOff>
    </xdr:from>
    <xdr:ext cx="31008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 txBox="1"/>
          </xdr:nvSpPr>
          <xdr:spPr>
            <a:xfrm>
              <a:off x="368463" y="4941239"/>
              <a:ext cx="31008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 txBox="1"/>
          </xdr:nvSpPr>
          <xdr:spPr>
            <a:xfrm>
              <a:off x="368463" y="4941239"/>
              <a:ext cx="31008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𝑤_𝑓𝑎𝑐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5</xdr:col>
      <xdr:colOff>67062</xdr:colOff>
      <xdr:row>8</xdr:row>
      <xdr:rowOff>76782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7239970" y="1835991"/>
          <a:ext cx="65" cy="17222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5</xdr:col>
      <xdr:colOff>67062</xdr:colOff>
      <xdr:row>8</xdr:row>
      <xdr:rowOff>76782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7239970" y="1835991"/>
          <a:ext cx="65" cy="17222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1</xdr:col>
      <xdr:colOff>11275</xdr:colOff>
      <xdr:row>27</xdr:row>
      <xdr:rowOff>10205</xdr:rowOff>
    </xdr:from>
    <xdr:ext cx="3427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 txBox="1"/>
          </xdr:nvSpPr>
          <xdr:spPr>
            <a:xfrm>
              <a:off x="360525" y="5153705"/>
              <a:ext cx="342786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𝑠𝑎𝑛𝑑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 txBox="1"/>
          </xdr:nvSpPr>
          <xdr:spPr>
            <a:xfrm>
              <a:off x="360525" y="5153705"/>
              <a:ext cx="342786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𝑠𝑎𝑛𝑑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17625</xdr:colOff>
      <xdr:row>27</xdr:row>
      <xdr:rowOff>190239</xdr:rowOff>
    </xdr:from>
    <xdr:ext cx="400046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 txBox="1"/>
          </xdr:nvSpPr>
          <xdr:spPr>
            <a:xfrm>
              <a:off x="366875" y="5333739"/>
              <a:ext cx="400046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𝑡𝑖𝑙𝑙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 txBox="1"/>
          </xdr:nvSpPr>
          <xdr:spPr>
            <a:xfrm>
              <a:off x="366875" y="5333739"/>
              <a:ext cx="400046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𝑡𝑖𝑙𝑙〗_𝑓𝑎𝑐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0</xdr:col>
      <xdr:colOff>300813</xdr:colOff>
      <xdr:row>33</xdr:row>
      <xdr:rowOff>14288</xdr:rowOff>
    </xdr:from>
    <xdr:ext cx="3156761" cy="276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 txBox="1"/>
          </xdr:nvSpPr>
          <xdr:spPr>
            <a:xfrm>
              <a:off x="300813" y="6300788"/>
              <a:ext cx="3156761" cy="27622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𝑆𝑙𝑜𝑤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𝑆𝑙𝑜𝑤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+ </m:t>
                    </m:r>
                    <m:d>
                      <m:d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𝑆𝑙𝑜𝑤</m:t>
                            </m:r>
                          </m:e>
                          <m: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𝑆𝑙𝑜𝑤</m:t>
                            </m:r>
                          </m:e>
                          <m: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e>
                    </m:d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1 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𝑦𝑟</m:t>
                    </m:r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 txBox="1"/>
          </xdr:nvSpPr>
          <xdr:spPr>
            <a:xfrm>
              <a:off x="300813" y="6300788"/>
              <a:ext cx="3156761" cy="27622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𝑆𝑙𝑜𝑤〗_𝑦=〖𝑆𝑙𝑜𝑤〗_(𝑦−1)+ (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〖𝑆𝑙𝑜𝑤〗_(𝑦∗)−〖𝑆𝑙𝑜𝑤〗_(𝑦−1) )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 𝑦𝑟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∗𝑘_𝑠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10301</xdr:colOff>
      <xdr:row>34</xdr:row>
      <xdr:rowOff>88931</xdr:rowOff>
    </xdr:from>
    <xdr:ext cx="3315972" cy="3865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>
              <a:off x="367489" y="6375431"/>
              <a:ext cx="3315972" cy="38651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𝑆𝑙𝑜𝑤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𝑖𝑛𝑝𝑢𝑡</m:t>
                                    </m:r>
                                  </m:sub>
                                </m:s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𝐿𝐶</m:t>
                                </m:r>
                              </m:e>
                            </m:d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𝐴𝑐𝑡𝑖𝑣𝑒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∗</m:t>
                                    </m:r>
                                  </m:sub>
                                </m:s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367489" y="6375431"/>
              <a:ext cx="3315972" cy="38651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𝑆𝑙𝑜𝑤〗_(𝑦∗)=([(𝐶_𝑖𝑛𝑝𝑢𝑡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∗𝐿𝐶)∗𝑓_3 ]</a:t>
              </a:r>
              <a:r>
                <a:rPr lang="en-AU" sz="1100" b="0" i="0">
                  <a:latin typeface="Cambria Math" panose="02040503050406030204" pitchFamily="18" charset="0"/>
                </a:rPr>
                <a:t>+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[(〖𝐴𝑐𝑡𝑖𝑣𝑒〗_(𝑦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)∗𝑘_𝑎 )∗𝑓_4 ])/</a:t>
              </a:r>
              <a:r>
                <a:rPr lang="en-AU" sz="1100" b="0" i="0">
                  <a:latin typeface="Cambria Math" panose="02040503050406030204" pitchFamily="18" charset="0"/>
                </a:rPr>
                <a:t>𝑘_𝑠 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776</xdr:colOff>
      <xdr:row>36</xdr:row>
      <xdr:rowOff>157258</xdr:rowOff>
    </xdr:from>
    <xdr:ext cx="1987403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357964" y="6824758"/>
              <a:ext cx="1987403" cy="18498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𝑓𝑎𝑐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𝑡𝑖𝑙𝑙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357964" y="6824758"/>
              <a:ext cx="1987403" cy="18498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𝑘_𝑠=𝑘_(〖𝑓𝑎𝑐〗_𝑠 )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∗𝑡_𝑓𝑎𝑐∗𝑤_𝑓𝑎𝑐∗〖𝑡𝑖𝑙𝑙〗_𝑓𝑎𝑐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34113</xdr:colOff>
      <xdr:row>41</xdr:row>
      <xdr:rowOff>6317</xdr:rowOff>
    </xdr:from>
    <xdr:ext cx="3949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 txBox="1"/>
          </xdr:nvSpPr>
          <xdr:spPr>
            <a:xfrm>
              <a:off x="391301" y="7054817"/>
              <a:ext cx="394980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𝑆𝑙𝑜𝑤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391301" y="7054817"/>
              <a:ext cx="394980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𝑆𝑙𝑜𝑤〗_𝑦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19826</xdr:colOff>
      <xdr:row>42</xdr:row>
      <xdr:rowOff>11955</xdr:rowOff>
    </xdr:from>
    <xdr:ext cx="533736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 txBox="1"/>
          </xdr:nvSpPr>
          <xdr:spPr>
            <a:xfrm>
              <a:off x="377014" y="7250955"/>
              <a:ext cx="533736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𝑆𝑙𝑜𝑤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377014" y="7250955"/>
              <a:ext cx="533736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𝑆𝑙𝑜𝑤〗_(𝑦−1)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34115</xdr:colOff>
      <xdr:row>44</xdr:row>
      <xdr:rowOff>18370</xdr:rowOff>
    </xdr:from>
    <xdr:ext cx="1674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 txBox="1"/>
          </xdr:nvSpPr>
          <xdr:spPr>
            <a:xfrm>
              <a:off x="391303" y="7447870"/>
              <a:ext cx="167482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 txBox="1"/>
          </xdr:nvSpPr>
          <xdr:spPr>
            <a:xfrm>
              <a:off x="391303" y="7447870"/>
              <a:ext cx="167482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𝑘_𝑠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776</xdr:colOff>
      <xdr:row>42</xdr:row>
      <xdr:rowOff>181949</xdr:rowOff>
    </xdr:from>
    <xdr:ext cx="44473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>
              <a:off x="357964" y="7230449"/>
              <a:ext cx="444737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𝑆𝑙𝑜𝑤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357964" y="7230449"/>
              <a:ext cx="444737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𝑆𝑙𝑜𝑤〗_(𝑦∗)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26176</xdr:colOff>
      <xdr:row>51</xdr:row>
      <xdr:rowOff>6350</xdr:rowOff>
    </xdr:from>
    <xdr:ext cx="328808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SpPr txBox="1"/>
          </xdr:nvSpPr>
          <xdr:spPr>
            <a:xfrm>
              <a:off x="375426" y="9721850"/>
              <a:ext cx="328808" cy="18498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sSub>
                          <m:sSubPr>
                            <m:ctrlPr>
                              <a:rPr lang="en-A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𝑓𝑎𝑐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SpPr txBox="1"/>
          </xdr:nvSpPr>
          <xdr:spPr>
            <a:xfrm>
              <a:off x="375426" y="9721850"/>
              <a:ext cx="328808" cy="18498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𝑘_(〖𝑓𝑎𝑐〗_𝑠 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32526</xdr:colOff>
      <xdr:row>52</xdr:row>
      <xdr:rowOff>10888</xdr:rowOff>
    </xdr:from>
    <xdr:ext cx="26417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>
              <a:off x="381776" y="9916888"/>
              <a:ext cx="26417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>
              <a:off x="381776" y="9916888"/>
              <a:ext cx="26417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𝑡_𝑓𝑎𝑐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38876</xdr:colOff>
      <xdr:row>53</xdr:row>
      <xdr:rowOff>22939</xdr:rowOff>
    </xdr:from>
    <xdr:ext cx="31008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 txBox="1"/>
          </xdr:nvSpPr>
          <xdr:spPr>
            <a:xfrm>
              <a:off x="388126" y="10119439"/>
              <a:ext cx="31008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 txBox="1"/>
          </xdr:nvSpPr>
          <xdr:spPr>
            <a:xfrm>
              <a:off x="388126" y="10119439"/>
              <a:ext cx="31008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𝑤_𝑓𝑎𝑐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29350</xdr:colOff>
      <xdr:row>54</xdr:row>
      <xdr:rowOff>37484</xdr:rowOff>
    </xdr:from>
    <xdr:ext cx="400046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 txBox="1"/>
          </xdr:nvSpPr>
          <xdr:spPr>
            <a:xfrm>
              <a:off x="378600" y="10324484"/>
              <a:ext cx="400046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𝑡𝑖𝑙𝑙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 txBox="1"/>
          </xdr:nvSpPr>
          <xdr:spPr>
            <a:xfrm>
              <a:off x="378600" y="10324484"/>
              <a:ext cx="400046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𝑡𝑖𝑙𝑙〗_𝑓𝑎𝑐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7126</xdr:colOff>
      <xdr:row>48</xdr:row>
      <xdr:rowOff>14967</xdr:rowOff>
    </xdr:from>
    <xdr:ext cx="552331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>
              <a:off x="356376" y="9158967"/>
              <a:ext cx="552331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𝐴𝑐𝑡𝑖𝑣𝑒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>
              <a:off x="356376" y="9158967"/>
              <a:ext cx="552331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𝐴𝑐𝑡𝑖𝑣𝑒〗_(𝑦∗)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57926</xdr:colOff>
      <xdr:row>49</xdr:row>
      <xdr:rowOff>31165</xdr:rowOff>
    </xdr:from>
    <xdr:ext cx="182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407176" y="9365665"/>
              <a:ext cx="18235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407176" y="9365665"/>
              <a:ext cx="18235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𝑘_𝑎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8713</xdr:colOff>
      <xdr:row>45</xdr:row>
      <xdr:rowOff>13638</xdr:rowOff>
    </xdr:from>
    <xdr:ext cx="396391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 txBox="1"/>
          </xdr:nvSpPr>
          <xdr:spPr>
            <a:xfrm>
              <a:off x="357963" y="8586138"/>
              <a:ext cx="396391" cy="1826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𝑖𝑛𝑝𝑢𝑡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 txBox="1"/>
          </xdr:nvSpPr>
          <xdr:spPr>
            <a:xfrm>
              <a:off x="357963" y="8586138"/>
              <a:ext cx="396391" cy="1826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𝐶_𝑖𝑛𝑝𝑢𝑡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35764</xdr:colOff>
      <xdr:row>60</xdr:row>
      <xdr:rowOff>43734</xdr:rowOff>
    </xdr:from>
    <xdr:ext cx="4025396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 txBox="1"/>
          </xdr:nvSpPr>
          <xdr:spPr>
            <a:xfrm>
              <a:off x="385014" y="11473734"/>
              <a:ext cx="4025396" cy="19473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𝑃𝑎𝑠𝑠𝑖𝑣𝑒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𝑃𝑎𝑠𝑠𝑖𝑣𝑒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+ </m:t>
                    </m:r>
                    <m:d>
                      <m:d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𝑃𝑎𝑠𝑠𝑖𝑣𝑒</m:t>
                            </m:r>
                          </m:e>
                          <m: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𝑃𝑎𝑠𝑠𝑖𝑣𝑒</m:t>
                            </m:r>
                          </m:e>
                          <m: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e>
                    </m:d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1 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𝑦𝑟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 txBox="1"/>
          </xdr:nvSpPr>
          <xdr:spPr>
            <a:xfrm>
              <a:off x="385014" y="11473734"/>
              <a:ext cx="4025396" cy="19473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𝑃𝑎𝑠𝑠𝑖𝑣𝑒〗_𝑦=〖𝑃𝑎𝑠𝑠𝑖𝑣𝑒〗_(𝑦−1)+ (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〖𝑃𝑎𝑠𝑠𝑖𝑣𝑒〗_(𝑦∗)−〖𝑃𝑎𝑠𝑠𝑖𝑣𝑒〗_(𝑦−1) )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∗〖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 𝑦𝑟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∗𝑘〗_𝑝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35764</xdr:colOff>
      <xdr:row>61</xdr:row>
      <xdr:rowOff>69783</xdr:rowOff>
    </xdr:from>
    <xdr:ext cx="3429465" cy="381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 txBox="1"/>
          </xdr:nvSpPr>
          <xdr:spPr>
            <a:xfrm>
              <a:off x="392952" y="10166283"/>
              <a:ext cx="3429465" cy="38151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𝑃𝑎𝑠𝑠𝑖𝑣𝑒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𝐴𝑐𝑡𝑖𝑣𝑒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∗</m:t>
                                    </m:r>
                                  </m:sub>
                                </m:s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𝑎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sub>
                            </m:sSub>
                          </m:e>
                        </m:d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𝑆𝑙𝑜𝑤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∗</m:t>
                                    </m:r>
                                  </m:sub>
                                </m:s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392952" y="10166283"/>
              <a:ext cx="3429465" cy="38151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𝑃𝑎𝑠𝑠𝑖𝑣𝑒〗_(𝑦∗)=([(〖𝐴𝑐𝑡𝑖𝑣𝑒〗_(𝑦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∗)∗𝑘_𝑎 )∗𝑓_5 ]</a:t>
              </a:r>
              <a:r>
                <a:rPr lang="en-AU" sz="1100" b="0" i="0">
                  <a:latin typeface="Cambria Math" panose="02040503050406030204" pitchFamily="18" charset="0"/>
                </a:rPr>
                <a:t>+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[(〖𝑆𝑙𝑜𝑤〗_(𝑦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)∗𝑘_𝑠 )∗𝑓_6 ])/</a:t>
              </a:r>
              <a:r>
                <a:rPr lang="en-AU" sz="1100" b="0" i="0">
                  <a:latin typeface="Cambria Math" panose="02040503050406030204" pitchFamily="18" charset="0"/>
                </a:rPr>
                <a:t>𝑘_𝑠 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35764</xdr:colOff>
      <xdr:row>63</xdr:row>
      <xdr:rowOff>75614</xdr:rowOff>
    </xdr:from>
    <xdr:ext cx="1450332" cy="201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>
              <a:off x="369139" y="12077114"/>
              <a:ext cx="1450332" cy="20165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𝑓𝑎𝑐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60000000}"/>
                </a:ext>
              </a:extLst>
            </xdr:cNvPr>
            <xdr:cNvSpPr txBox="1"/>
          </xdr:nvSpPr>
          <xdr:spPr>
            <a:xfrm>
              <a:off x="369139" y="12077114"/>
              <a:ext cx="1450332" cy="20165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𝑘_𝑝=𝑘_(〖𝑓𝑎𝑐〗_𝑝 )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∗𝑡_𝑓𝑎𝑐∗𝑤_𝑓𝑎𝑐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35764</xdr:colOff>
      <xdr:row>65</xdr:row>
      <xdr:rowOff>16330</xdr:rowOff>
    </xdr:from>
    <xdr:ext cx="589072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 txBox="1"/>
          </xdr:nvSpPr>
          <xdr:spPr>
            <a:xfrm>
              <a:off x="366223" y="11708753"/>
              <a:ext cx="589072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𝑃𝑎𝑠𝑠𝑖𝑣𝑒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366223" y="11708753"/>
              <a:ext cx="589072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𝑃𝑎𝑠𝑠𝑖𝑣𝑒〗_𝑦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35764</xdr:colOff>
      <xdr:row>66</xdr:row>
      <xdr:rowOff>22939</xdr:rowOff>
    </xdr:from>
    <xdr:ext cx="723531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 txBox="1"/>
          </xdr:nvSpPr>
          <xdr:spPr>
            <a:xfrm>
              <a:off x="366223" y="11958347"/>
              <a:ext cx="723531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𝑃𝑎𝑠𝑠𝑖𝑣𝑒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8" name="TextBox 97"/>
            <xdr:cNvSpPr txBox="1"/>
          </xdr:nvSpPr>
          <xdr:spPr>
            <a:xfrm>
              <a:off x="366223" y="11958347"/>
              <a:ext cx="723531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𝑃𝑎𝑠𝑠𝑖𝑣𝑒〗_(𝑦−1)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29414</xdr:colOff>
      <xdr:row>68</xdr:row>
      <xdr:rowOff>16460</xdr:rowOff>
    </xdr:from>
    <xdr:ext cx="181652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 txBox="1"/>
          </xdr:nvSpPr>
          <xdr:spPr>
            <a:xfrm>
              <a:off x="378664" y="12970460"/>
              <a:ext cx="181652" cy="1826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 txBox="1"/>
          </xdr:nvSpPr>
          <xdr:spPr>
            <a:xfrm>
              <a:off x="378664" y="12970460"/>
              <a:ext cx="181652" cy="1826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𝑘_𝑝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35764</xdr:colOff>
      <xdr:row>67</xdr:row>
      <xdr:rowOff>16721</xdr:rowOff>
    </xdr:from>
    <xdr:ext cx="638829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 txBox="1"/>
          </xdr:nvSpPr>
          <xdr:spPr>
            <a:xfrm>
              <a:off x="366223" y="12195114"/>
              <a:ext cx="638829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𝑃𝑎𝑠𝑠𝑖𝑣𝑒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366223" y="12195114"/>
              <a:ext cx="638829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𝑃𝑎𝑠𝑠𝑖𝑣𝑒〗_(𝑦∗)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10364</xdr:colOff>
      <xdr:row>75</xdr:row>
      <xdr:rowOff>16978</xdr:rowOff>
    </xdr:from>
    <xdr:ext cx="344646" cy="201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>
              <a:off x="359614" y="14304478"/>
              <a:ext cx="344646" cy="20165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sSub>
                          <m:sSubPr>
                            <m:ctrlPr>
                              <a:rPr lang="en-A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𝑓𝑎𝑐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>
              <a:off x="359614" y="14304478"/>
              <a:ext cx="344646" cy="20165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𝑘_(〖𝑓𝑎𝑐〗_𝑝 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4014</xdr:colOff>
      <xdr:row>76</xdr:row>
      <xdr:rowOff>14128</xdr:rowOff>
    </xdr:from>
    <xdr:ext cx="26417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 txBox="1"/>
          </xdr:nvSpPr>
          <xdr:spPr>
            <a:xfrm>
              <a:off x="353264" y="14492128"/>
              <a:ext cx="26417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 txBox="1"/>
          </xdr:nvSpPr>
          <xdr:spPr>
            <a:xfrm>
              <a:off x="353264" y="14492128"/>
              <a:ext cx="26417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𝑡_𝑓𝑎𝑐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0</xdr:col>
      <xdr:colOff>346914</xdr:colOff>
      <xdr:row>77</xdr:row>
      <xdr:rowOff>19831</xdr:rowOff>
    </xdr:from>
    <xdr:ext cx="31008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SpPr txBox="1"/>
          </xdr:nvSpPr>
          <xdr:spPr>
            <a:xfrm>
              <a:off x="346914" y="14688331"/>
              <a:ext cx="31008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SpPr txBox="1"/>
          </xdr:nvSpPr>
          <xdr:spPr>
            <a:xfrm>
              <a:off x="346914" y="14688331"/>
              <a:ext cx="310085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𝑤_𝑓𝑎𝑐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23064</xdr:colOff>
      <xdr:row>78</xdr:row>
      <xdr:rowOff>13738</xdr:rowOff>
    </xdr:from>
    <xdr:ext cx="400046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372314" y="14872738"/>
              <a:ext cx="400046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𝑡𝑖𝑙𝑙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𝑓𝑎𝑐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372314" y="14872738"/>
              <a:ext cx="400046" cy="1831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𝑡𝑖𝑙𝑙〗_𝑓𝑎𝑐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2426</xdr:colOff>
      <xdr:row>69</xdr:row>
      <xdr:rowOff>21383</xdr:rowOff>
    </xdr:from>
    <xdr:ext cx="552331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>
              <a:off x="351676" y="13165883"/>
              <a:ext cx="552331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𝐴𝑐𝑡𝑖𝑣𝑒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>
              <a:off x="351676" y="13165883"/>
              <a:ext cx="552331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𝐴𝑐𝑡𝑖𝑣𝑒〗_(𝑦∗)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19889</xdr:colOff>
      <xdr:row>70</xdr:row>
      <xdr:rowOff>29254</xdr:rowOff>
    </xdr:from>
    <xdr:ext cx="182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 txBox="1"/>
          </xdr:nvSpPr>
          <xdr:spPr>
            <a:xfrm>
              <a:off x="369139" y="13364254"/>
              <a:ext cx="18235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 txBox="1"/>
          </xdr:nvSpPr>
          <xdr:spPr>
            <a:xfrm>
              <a:off x="369139" y="13364254"/>
              <a:ext cx="18235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𝑘_𝑎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29414</xdr:colOff>
      <xdr:row>71</xdr:row>
      <xdr:rowOff>6481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 txBox="1"/>
          </xdr:nvSpPr>
          <xdr:spPr>
            <a:xfrm>
              <a:off x="378664" y="13531981"/>
              <a:ext cx="15279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 txBox="1"/>
          </xdr:nvSpPr>
          <xdr:spPr>
            <a:xfrm>
              <a:off x="378664" y="13531981"/>
              <a:ext cx="15279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𝑓_5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2427</xdr:colOff>
      <xdr:row>71</xdr:row>
      <xdr:rowOff>182564</xdr:rowOff>
    </xdr:from>
    <xdr:ext cx="44473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 txBox="1"/>
          </xdr:nvSpPr>
          <xdr:spPr>
            <a:xfrm>
              <a:off x="351677" y="13708064"/>
              <a:ext cx="444737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𝑆𝑙𝑜𝑤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 txBox="1"/>
          </xdr:nvSpPr>
          <xdr:spPr>
            <a:xfrm>
              <a:off x="351677" y="13708064"/>
              <a:ext cx="444737" cy="18293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𝑆𝑙𝑜𝑤〗_(𝑦∗)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16714</xdr:colOff>
      <xdr:row>73</xdr:row>
      <xdr:rowOff>16813</xdr:rowOff>
    </xdr:from>
    <xdr:ext cx="1674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 txBox="1"/>
          </xdr:nvSpPr>
          <xdr:spPr>
            <a:xfrm>
              <a:off x="365964" y="13923313"/>
              <a:ext cx="167482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 txBox="1"/>
          </xdr:nvSpPr>
          <xdr:spPr>
            <a:xfrm>
              <a:off x="365964" y="13923313"/>
              <a:ext cx="167482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𝑘_𝑠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21477</xdr:colOff>
      <xdr:row>74</xdr:row>
      <xdr:rowOff>31039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>
              <a:off x="370727" y="14128039"/>
              <a:ext cx="15279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>
              <a:off x="370727" y="14128039"/>
              <a:ext cx="15279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𝑓_6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35719</xdr:colOff>
      <xdr:row>88</xdr:row>
      <xdr:rowOff>2380</xdr:rowOff>
    </xdr:from>
    <xdr:ext cx="313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2907" y="15123318"/>
              <a:ext cx="313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𝑡𝑓𝑎𝑐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2907" y="15123318"/>
              <a:ext cx="313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𝑡𝑓𝑎𝑐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26194</xdr:colOff>
      <xdr:row>81</xdr:row>
      <xdr:rowOff>169067</xdr:rowOff>
    </xdr:from>
    <xdr:ext cx="1001428" cy="475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 txBox="1"/>
          </xdr:nvSpPr>
          <xdr:spPr>
            <a:xfrm>
              <a:off x="383382" y="13985080"/>
              <a:ext cx="1001428" cy="4759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𝑡𝑓𝑎𝑐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p>
                      <m:e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383382" y="13985080"/>
              <a:ext cx="1001428" cy="4759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𝑡𝑓𝑎𝑐=1/12 ∑24_(𝑖=1)^12▒𝑇_𝑖 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21431</xdr:colOff>
      <xdr:row>84</xdr:row>
      <xdr:rowOff>126205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378619" y="14504193"/>
          <a:ext cx="65" cy="17222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1</xdr:col>
      <xdr:colOff>30955</xdr:colOff>
      <xdr:row>89</xdr:row>
      <xdr:rowOff>7143</xdr:rowOff>
    </xdr:from>
    <xdr:ext cx="1461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88143" y="15309056"/>
              <a:ext cx="14612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8143" y="15309056"/>
              <a:ext cx="14612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𝑇_𝑖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11905</xdr:colOff>
      <xdr:row>84</xdr:row>
      <xdr:rowOff>107156</xdr:rowOff>
    </xdr:from>
    <xdr:ext cx="3994876" cy="443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 txBox="1"/>
          </xdr:nvSpPr>
          <xdr:spPr>
            <a:xfrm>
              <a:off x="345280" y="16109156"/>
              <a:ext cx="3994876" cy="44319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𝑡𝑒𝑚𝑝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𝑡𝑜𝑝𝑡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sup>
                    </m:sSup>
                    <m:r>
                      <a:rPr lang="en-AU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𝑒𝑥𝑝</m:t>
                    </m:r>
                    <m:d>
                      <m:dPr>
                        <m:begChr m:val="["/>
                        <m:endChr m:val="]"/>
                        <m:ctrlP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0.076∗</m:t>
                        </m:r>
                        <m:d>
                          <m:dPr>
                            <m:ctrlP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𝑡</m:t>
                                            </m:r>
                                          </m:e>
                                          <m:sub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𝑚𝑎𝑥</m:t>
                                            </m:r>
                                          </m:sub>
                                        </m:sSub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𝑡𝑒𝑚𝑝</m:t>
                                            </m:r>
                                          </m:e>
                                          <m:sub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𝑡</m:t>
                                            </m:r>
                                          </m:e>
                                          <m:sub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𝑚𝑎𝑥</m:t>
                                            </m:r>
                                          </m:sub>
                                        </m:sSub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𝑡𝑜𝑝𝑡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2.63</m:t>
                                </m:r>
                              </m:sup>
                            </m:sSup>
                          </m:e>
                        </m:d>
                      </m:e>
                    </m:d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72000000}"/>
                </a:ext>
              </a:extLst>
            </xdr:cNvPr>
            <xdr:cNvSpPr txBox="1"/>
          </xdr:nvSpPr>
          <xdr:spPr>
            <a:xfrm>
              <a:off x="345280" y="16109156"/>
              <a:ext cx="3994876" cy="44319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𝑇_𝑖=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𝑡_𝑚𝑎𝑥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−〖𝑡𝑒𝑚𝑝〗_𝑖)/(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𝑡_𝑚𝑎𝑥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−𝑡𝑜𝑝𝑡))^</a:t>
              </a:r>
              <a:r>
                <a:rPr lang="en-AU" sz="1100" b="0" i="0">
                  <a:latin typeface="Cambria Math" panose="02040503050406030204" pitchFamily="18" charset="0"/>
                </a:rPr>
                <a:t>0.2∗𝑒𝑥𝑝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[0.076∗(1−((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𝑡_𝑚𝑎𝑥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−〖𝑡𝑒𝑚𝑝〗_𝑖)/(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𝑡_𝑚𝑎𝑥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−𝑡𝑜𝑝𝑡))^2.63 )]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21430</xdr:colOff>
      <xdr:row>90</xdr:row>
      <xdr:rowOff>21430</xdr:rowOff>
    </xdr:from>
    <xdr:ext cx="3953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378618" y="15504318"/>
              <a:ext cx="3953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𝑡𝑒𝑚𝑝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78618" y="15504318"/>
              <a:ext cx="3953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〖</a:t>
              </a:r>
              <a:r>
                <a:rPr lang="en-AU" sz="1100" b="0" i="0">
                  <a:latin typeface="Cambria Math" panose="02040503050406030204" pitchFamily="18" charset="0"/>
                </a:rPr>
                <a:t>𝑡𝑒𝑚𝑝〗_𝑖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30954</xdr:colOff>
      <xdr:row>91</xdr:row>
      <xdr:rowOff>7144</xdr:rowOff>
    </xdr:from>
    <xdr:ext cx="264881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364329" y="17342644"/>
              <a:ext cx="264881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𝑜𝑝𝑡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8000000}"/>
                </a:ext>
              </a:extLst>
            </xdr:cNvPr>
            <xdr:cNvSpPr txBox="1"/>
          </xdr:nvSpPr>
          <xdr:spPr>
            <a:xfrm>
              <a:off x="364329" y="17342644"/>
              <a:ext cx="264881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𝑡_𝑜𝑝𝑡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11906</xdr:colOff>
      <xdr:row>95</xdr:row>
      <xdr:rowOff>30955</xdr:rowOff>
    </xdr:from>
    <xdr:ext cx="1604670" cy="5449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 txBox="1"/>
          </xdr:nvSpPr>
          <xdr:spPr>
            <a:xfrm>
              <a:off x="364331" y="18128455"/>
              <a:ext cx="1604670" cy="54495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𝑤𝑓𝑎𝑐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=1.5∗</m:t>
                    </m:r>
                    <m:d>
                      <m:d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AU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e>
                    </m:d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 txBox="1"/>
          </xdr:nvSpPr>
          <xdr:spPr>
            <a:xfrm>
              <a:off x="364331" y="18128455"/>
              <a:ext cx="1604670" cy="54495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𝑤𝑓𝑎𝑐=</a:t>
              </a:r>
              <a:r>
                <a:rPr lang="en-CA" sz="1100" b="0" i="0">
                  <a:latin typeface="Cambria Math" panose="02040503050406030204" pitchFamily="18" charset="0"/>
                </a:rPr>
                <a:t>1.5</a:t>
              </a:r>
              <a:r>
                <a:rPr lang="en-AU" sz="1100" b="0" i="0">
                  <a:latin typeface="Cambria Math" panose="02040503050406030204" pitchFamily="18" charset="0"/>
                </a:rPr>
                <a:t>∗(1/12 ∑_(𝑖=1)^12▒𝑊_𝑖 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0</xdr:col>
      <xdr:colOff>348456</xdr:colOff>
      <xdr:row>98</xdr:row>
      <xdr:rowOff>59530</xdr:rowOff>
    </xdr:from>
    <xdr:ext cx="32661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>
              <a:off x="348456" y="18728530"/>
              <a:ext cx="3266151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0.2129+ 1.331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𝑚𝑎𝑝𝑝𝑒𝑡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−0.2413∗</m:t>
                    </m:r>
                    <m:sSup>
                      <m:sSup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𝑚𝑎𝑝𝑝𝑒𝑡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  <m:sup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>
              <a:off x="348456" y="18728530"/>
              <a:ext cx="3266151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𝑊_𝑖=</a:t>
              </a:r>
              <a:r>
                <a:rPr lang="en-CA" sz="1100" b="0" i="0">
                  <a:latin typeface="Cambria Math" panose="02040503050406030204" pitchFamily="18" charset="0"/>
                </a:rPr>
                <a:t>0.2129+ 1.331</a:t>
              </a:r>
              <a:r>
                <a:rPr lang="en-AU" sz="1100" b="0" i="0">
                  <a:latin typeface="Cambria Math" panose="02040503050406030204" pitchFamily="18" charset="0"/>
                </a:rPr>
                <a:t>∗〖𝑚𝑎𝑝𝑝𝑒𝑡〗_𝑖−0.2413∗〖〖𝑚𝑎𝑝𝑝𝑒𝑡〗_𝑖〗^2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2380</xdr:colOff>
      <xdr:row>99</xdr:row>
      <xdr:rowOff>111917</xdr:rowOff>
    </xdr:from>
    <xdr:ext cx="199061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00000000-0008-0000-0000-000075000000}"/>
                </a:ext>
              </a:extLst>
            </xdr:cNvPr>
            <xdr:cNvSpPr txBox="1"/>
          </xdr:nvSpPr>
          <xdr:spPr>
            <a:xfrm>
              <a:off x="359568" y="17423605"/>
              <a:ext cx="1990610" cy="38036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𝑚𝑎𝑝𝑝𝑒𝑡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𝑚𝑖𝑛</m:t>
                    </m:r>
                    <m:d>
                      <m:d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1.25,</m:t>
                        </m:r>
                        <m:f>
                          <m:f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𝑝𝑟𝑒𝑐𝑖𝑝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𝑃𝐸𝑇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17" name="TextBox 116"/>
            <xdr:cNvSpPr txBox="1"/>
          </xdr:nvSpPr>
          <xdr:spPr>
            <a:xfrm>
              <a:off x="359568" y="17423605"/>
              <a:ext cx="1990610" cy="38036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〖𝑚𝑎𝑝𝑝𝑒𝑡〗_𝑖=𝑚𝑖𝑛(1.25,〖𝑝𝑟𝑒𝑐𝑖𝑝〗_𝑖/〖𝑃𝐸𝑇〗_𝑖 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26192</xdr:colOff>
      <xdr:row>103</xdr:row>
      <xdr:rowOff>173830</xdr:rowOff>
    </xdr:from>
    <xdr:ext cx="5550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00000000-0008-0000-0000-000076000000}"/>
                </a:ext>
              </a:extLst>
            </xdr:cNvPr>
            <xdr:cNvSpPr txBox="1"/>
          </xdr:nvSpPr>
          <xdr:spPr>
            <a:xfrm>
              <a:off x="383380" y="18209418"/>
              <a:ext cx="55508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𝑚𝑎𝑝𝑝𝑒𝑡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18" name="TextBox 117"/>
            <xdr:cNvSpPr txBox="1"/>
          </xdr:nvSpPr>
          <xdr:spPr>
            <a:xfrm>
              <a:off x="383380" y="18209418"/>
              <a:ext cx="55508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〖𝑚𝑎𝑝𝑝𝑒𝑡〗_𝑖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30954</xdr:colOff>
      <xdr:row>104</xdr:row>
      <xdr:rowOff>178592</xdr:rowOff>
    </xdr:from>
    <xdr:ext cx="4767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 txBox="1"/>
          </xdr:nvSpPr>
          <xdr:spPr>
            <a:xfrm>
              <a:off x="388142" y="18395155"/>
              <a:ext cx="47679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𝑝𝑟𝑒𝑐𝑖𝑝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388142" y="18395155"/>
              <a:ext cx="47679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〖𝑝𝑟𝑒𝑐𝑖𝑝〗_𝑖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50004</xdr:colOff>
      <xdr:row>106</xdr:row>
      <xdr:rowOff>11904</xdr:rowOff>
    </xdr:from>
    <xdr:ext cx="3216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 txBox="1"/>
          </xdr:nvSpPr>
          <xdr:spPr>
            <a:xfrm>
              <a:off x="407192" y="18590417"/>
              <a:ext cx="32169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𝑃𝐸𝑇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407192" y="18590417"/>
              <a:ext cx="32169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〖𝑃𝐸𝑇〗_𝑖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30954</xdr:colOff>
      <xdr:row>103</xdr:row>
      <xdr:rowOff>2379</xdr:rowOff>
    </xdr:from>
    <xdr:ext cx="1925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>
              <a:off x="388142" y="18037967"/>
              <a:ext cx="192553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1" name="TextBox 120"/>
            <xdr:cNvSpPr txBox="1"/>
          </xdr:nvSpPr>
          <xdr:spPr>
            <a:xfrm>
              <a:off x="388142" y="18037967"/>
              <a:ext cx="192553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𝑊_𝑖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52386</xdr:colOff>
      <xdr:row>102</xdr:row>
      <xdr:rowOff>7143</xdr:rowOff>
    </xdr:from>
    <xdr:ext cx="3616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 txBox="1"/>
          </xdr:nvSpPr>
          <xdr:spPr>
            <a:xfrm>
              <a:off x="409574" y="17861756"/>
              <a:ext cx="36163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𝑤𝑓𝑎𝑐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2" name="TextBox 121"/>
            <xdr:cNvSpPr txBox="1"/>
          </xdr:nvSpPr>
          <xdr:spPr>
            <a:xfrm>
              <a:off x="409574" y="17861756"/>
              <a:ext cx="36163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𝑤𝑓𝑎𝑐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35717</xdr:colOff>
      <xdr:row>112</xdr:row>
      <xdr:rowOff>2381</xdr:rowOff>
    </xdr:from>
    <xdr:ext cx="211590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00000000-0008-0000-0000-00007B000000}"/>
                </a:ext>
              </a:extLst>
            </xdr:cNvPr>
            <xdr:cNvSpPr txBox="1"/>
          </xdr:nvSpPr>
          <xdr:spPr>
            <a:xfrm>
              <a:off x="384967" y="21338381"/>
              <a:ext cx="2115900" cy="38036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𝑖𝑛𝑝𝑢𝑡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0.85−0.018∗</m:t>
                        </m:r>
                        <m:f>
                          <m:f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𝐿𝐶</m:t>
                            </m:r>
                          </m:num>
                          <m:den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𝐿𝑁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00000000-0008-0000-0000-00007B000000}"/>
                </a:ext>
              </a:extLst>
            </xdr:cNvPr>
            <xdr:cNvSpPr txBox="1"/>
          </xdr:nvSpPr>
          <xdr:spPr>
            <a:xfrm>
              <a:off x="384967" y="21338381"/>
              <a:ext cx="2115900" cy="38036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AU" sz="1100" b="0" i="0">
                  <a:latin typeface="Cambria Math" panose="02040503050406030204" pitchFamily="18" charset="0"/>
                </a:rPr>
                <a:t>=𝐶_𝑖𝑛𝑝𝑢𝑡∗(</a:t>
              </a:r>
              <a:r>
                <a:rPr lang="en-CA" sz="1100" b="0" i="0">
                  <a:latin typeface="Cambria Math" panose="02040503050406030204" pitchFamily="18" charset="0"/>
                </a:rPr>
                <a:t>0.85−0.018∗</a:t>
              </a:r>
              <a:r>
                <a:rPr lang="en-AU" sz="1100" b="0" i="0">
                  <a:latin typeface="Cambria Math" panose="02040503050406030204" pitchFamily="18" charset="0"/>
                </a:rPr>
                <a:t>𝐿𝐶/𝐿𝑁)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7142</xdr:colOff>
      <xdr:row>109</xdr:row>
      <xdr:rowOff>107156</xdr:rowOff>
    </xdr:from>
    <xdr:ext cx="4862100" cy="3844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00000000-0008-0000-0000-00007C000000}"/>
                </a:ext>
              </a:extLst>
            </xdr:cNvPr>
            <xdr:cNvSpPr txBox="1"/>
          </xdr:nvSpPr>
          <xdr:spPr>
            <a:xfrm>
              <a:off x="364330" y="19538156"/>
              <a:ext cx="4862100" cy="38440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𝑖𝑛𝑝𝑢𝑡</m:t>
                                    </m:r>
                                  </m:sub>
                                </m:s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d>
                                  <m:dPr>
                                    <m:ctrlP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𝐿𝐶</m:t>
                                    </m:r>
                                  </m:e>
                                </m:d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d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</m:sub>
                                </m:s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𝐿𝐶</m:t>
                                </m:r>
                              </m:e>
                            </m:d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7</m:t>
                                    </m:r>
                                  </m:sub>
                                </m:s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b>
                                </m:s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8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d>
                          <m:d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7</m:t>
                                </m:r>
                              </m:sub>
                            </m:sSub>
                          </m:e>
                        </m:d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8</m:t>
                                </m:r>
                              </m:sub>
                            </m:sSub>
                          </m:e>
                        </m:d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6</m:t>
                                </m:r>
                              </m:sub>
                            </m:s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8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4" name="TextBox 123"/>
            <xdr:cNvSpPr txBox="1"/>
          </xdr:nvSpPr>
          <xdr:spPr>
            <a:xfrm>
              <a:off x="364330" y="19538156"/>
              <a:ext cx="4862100" cy="38440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AU" sz="1100" b="0" i="0">
                  <a:latin typeface="Cambria Math" panose="02040503050406030204" pitchFamily="18" charset="0"/>
                </a:rPr>
                <a:t>=([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𝛽∗𝑓_1 ]</a:t>
              </a:r>
              <a:r>
                <a:rPr lang="en-AU" sz="1100" b="0" i="0">
                  <a:latin typeface="Cambria Math" panose="02040503050406030204" pitchFamily="18" charset="0"/>
                </a:rPr>
                <a:t>+[(𝐶_𝑖𝑛𝑝𝑢𝑡∗(1−𝐿𝐶)−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𝛽)</a:t>
              </a:r>
              <a:r>
                <a:rPr lang="en-AU" sz="1100" b="0" i="0">
                  <a:latin typeface="Cambria Math" panose="02040503050406030204" pitchFamily="18" charset="0"/>
                </a:rPr>
                <a:t>∗𝑓_2 ]+[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(𝐶_𝑖𝑛𝑝𝑢𝑡∗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𝐿𝐶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∗𝑓_3∗(𝑓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6∗𝑓_8 )])/(</a:t>
              </a:r>
              <a:r>
                <a:rPr lang="en-AU" sz="1100" b="0" i="0">
                  <a:latin typeface="Cambria Math" panose="02040503050406030204" pitchFamily="18" charset="0"/>
                </a:rPr>
                <a:t>1−(𝑓_4∗𝑓_7 )−(𝑓_5∗𝑓_8 )−(𝑓_4∗𝑓_6∗𝑓_8 ) 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30955</xdr:colOff>
      <xdr:row>120</xdr:row>
      <xdr:rowOff>16669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388143" y="21543169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88143" y="21543169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𝑓_1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30955</xdr:colOff>
      <xdr:row>121</xdr:row>
      <xdr:rowOff>11907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00000000-0008-0000-0000-00007D000000}"/>
                </a:ext>
              </a:extLst>
            </xdr:cNvPr>
            <xdr:cNvSpPr txBox="1"/>
          </xdr:nvSpPr>
          <xdr:spPr>
            <a:xfrm>
              <a:off x="388143" y="21728907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5" name="TextBox 124"/>
            <xdr:cNvSpPr txBox="1"/>
          </xdr:nvSpPr>
          <xdr:spPr>
            <a:xfrm>
              <a:off x="388143" y="21728907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𝑓_2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40480</xdr:colOff>
      <xdr:row>121</xdr:row>
      <xdr:rowOff>183357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00000000-0008-0000-0000-00007E000000}"/>
                </a:ext>
              </a:extLst>
            </xdr:cNvPr>
            <xdr:cNvSpPr txBox="1"/>
          </xdr:nvSpPr>
          <xdr:spPr>
            <a:xfrm>
              <a:off x="397668" y="21900357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6" name="TextBox 125"/>
            <xdr:cNvSpPr txBox="1"/>
          </xdr:nvSpPr>
          <xdr:spPr>
            <a:xfrm>
              <a:off x="397668" y="21900357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𝑓_3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30955</xdr:colOff>
      <xdr:row>123</xdr:row>
      <xdr:rowOff>7144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SpPr txBox="1"/>
          </xdr:nvSpPr>
          <xdr:spPr>
            <a:xfrm>
              <a:off x="388143" y="22105144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7" name="TextBox 126"/>
            <xdr:cNvSpPr txBox="1"/>
          </xdr:nvSpPr>
          <xdr:spPr>
            <a:xfrm>
              <a:off x="388143" y="22105144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𝑓_4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16668</xdr:colOff>
      <xdr:row>124</xdr:row>
      <xdr:rowOff>30956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SpPr txBox="1"/>
          </xdr:nvSpPr>
          <xdr:spPr>
            <a:xfrm>
              <a:off x="373856" y="22319456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8" name="TextBox 127"/>
            <xdr:cNvSpPr txBox="1"/>
          </xdr:nvSpPr>
          <xdr:spPr>
            <a:xfrm>
              <a:off x="373856" y="22319456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𝑓_5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11905</xdr:colOff>
      <xdr:row>124</xdr:row>
      <xdr:rowOff>178594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 txBox="1"/>
          </xdr:nvSpPr>
          <xdr:spPr>
            <a:xfrm>
              <a:off x="369093" y="22467094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369093" y="22467094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𝑓_6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7143</xdr:colOff>
      <xdr:row>125</xdr:row>
      <xdr:rowOff>169069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SpPr txBox="1"/>
          </xdr:nvSpPr>
          <xdr:spPr>
            <a:xfrm>
              <a:off x="364331" y="22648069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364331" y="22648069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𝑓_7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2381</xdr:colOff>
      <xdr:row>126</xdr:row>
      <xdr:rowOff>178594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 txBox="1"/>
          </xdr:nvSpPr>
          <xdr:spPr>
            <a:xfrm>
              <a:off x="359569" y="22848094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359569" y="22848094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𝑓_8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16668</xdr:colOff>
      <xdr:row>116</xdr:row>
      <xdr:rowOff>188119</xdr:rowOff>
    </xdr:from>
    <xdr:ext cx="396391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373856" y="20952619"/>
              <a:ext cx="396391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𝑖𝑛𝑝𝑢𝑡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73856" y="20952619"/>
              <a:ext cx="396391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𝐶_𝑖𝑛𝑝𝑢𝑡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35718</xdr:colOff>
      <xdr:row>118</xdr:row>
      <xdr:rowOff>11907</xdr:rowOff>
    </xdr:from>
    <xdr:ext cx="197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392906" y="21157407"/>
              <a:ext cx="197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𝐿𝐶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92906" y="21157407"/>
              <a:ext cx="197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𝐿𝐶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50006</xdr:colOff>
      <xdr:row>119</xdr:row>
      <xdr:rowOff>16669</xdr:rowOff>
    </xdr:from>
    <xdr:ext cx="2255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407194" y="21352669"/>
              <a:ext cx="2255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𝑁𝐶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07194" y="21352669"/>
              <a:ext cx="2255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𝑁𝐶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0</xdr:col>
      <xdr:colOff>344487</xdr:colOff>
      <xdr:row>46</xdr:row>
      <xdr:rowOff>30162</xdr:rowOff>
    </xdr:from>
    <xdr:ext cx="197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SpPr txBox="1"/>
          </xdr:nvSpPr>
          <xdr:spPr>
            <a:xfrm>
              <a:off x="344487" y="8793162"/>
              <a:ext cx="197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𝐿𝐶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SpPr txBox="1"/>
          </xdr:nvSpPr>
          <xdr:spPr>
            <a:xfrm>
              <a:off x="344487" y="8793162"/>
              <a:ext cx="197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𝐿𝐶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41274</xdr:colOff>
      <xdr:row>47</xdr:row>
      <xdr:rowOff>14288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390524" y="8967788"/>
              <a:ext cx="15279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390524" y="8967788"/>
              <a:ext cx="15279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𝑓_3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28574</xdr:colOff>
      <xdr:row>50</xdr:row>
      <xdr:rowOff>38100</xdr:rowOff>
    </xdr:from>
    <xdr:ext cx="1301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 txBox="1"/>
          </xdr:nvSpPr>
          <xdr:spPr>
            <a:xfrm>
              <a:off x="377824" y="9563100"/>
              <a:ext cx="130176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 txBox="1"/>
          </xdr:nvSpPr>
          <xdr:spPr>
            <a:xfrm>
              <a:off x="377824" y="9563100"/>
              <a:ext cx="130176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𝑓_4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5539</xdr:colOff>
      <xdr:row>38</xdr:row>
      <xdr:rowOff>71533</xdr:rowOff>
    </xdr:from>
    <xdr:ext cx="21196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 txBox="1"/>
          </xdr:nvSpPr>
          <xdr:spPr>
            <a:xfrm>
              <a:off x="362727" y="6929533"/>
              <a:ext cx="2119683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0.17+0.68∗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𝑠𝑎𝑛𝑑</m:t>
                        </m:r>
                      </m:e>
                    </m:d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362727" y="6929533"/>
              <a:ext cx="2119683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𝑓_4=〖1−𝑓〗_5−(0.17+0.68∗𝑠𝑎𝑛𝑑)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66674</xdr:colOff>
      <xdr:row>55</xdr:row>
      <xdr:rowOff>4761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SpPr txBox="1"/>
          </xdr:nvSpPr>
          <xdr:spPr>
            <a:xfrm>
              <a:off x="423862" y="10101261"/>
              <a:ext cx="15279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SpPr txBox="1"/>
          </xdr:nvSpPr>
          <xdr:spPr>
            <a:xfrm>
              <a:off x="423862" y="10101261"/>
              <a:ext cx="15279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𝑓_5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18256</xdr:colOff>
      <xdr:row>56</xdr:row>
      <xdr:rowOff>38894</xdr:rowOff>
    </xdr:from>
    <xdr:ext cx="3427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367506" y="10706894"/>
              <a:ext cx="342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𝑠𝑎𝑛𝑑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367506" y="10706894"/>
              <a:ext cx="342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𝑠𝑎𝑛𝑑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21429</xdr:colOff>
      <xdr:row>92</xdr:row>
      <xdr:rowOff>7144</xdr:rowOff>
    </xdr:from>
    <xdr:ext cx="315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 txBox="1"/>
          </xdr:nvSpPr>
          <xdr:spPr>
            <a:xfrm>
              <a:off x="354804" y="17533144"/>
              <a:ext cx="315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8000000}"/>
                </a:ext>
              </a:extLst>
            </xdr:cNvPr>
            <xdr:cNvSpPr txBox="1"/>
          </xdr:nvSpPr>
          <xdr:spPr>
            <a:xfrm>
              <a:off x="354804" y="17533144"/>
              <a:ext cx="315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𝑡_𝑚𝑎𝑥</a:t>
              </a:r>
              <a:endParaRPr lang="en-A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298133</xdr:colOff>
      <xdr:row>7</xdr:row>
      <xdr:rowOff>17146</xdr:rowOff>
    </xdr:from>
    <xdr:to>
      <xdr:col>26</xdr:col>
      <xdr:colOff>338371</xdr:colOff>
      <xdr:row>14</xdr:row>
      <xdr:rowOff>10321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298133</xdr:colOff>
      <xdr:row>0</xdr:row>
      <xdr:rowOff>23814</xdr:rowOff>
    </xdr:from>
    <xdr:to>
      <xdr:col>26</xdr:col>
      <xdr:colOff>338371</xdr:colOff>
      <xdr:row>7</xdr:row>
      <xdr:rowOff>16989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298133</xdr:colOff>
      <xdr:row>14</xdr:row>
      <xdr:rowOff>10478</xdr:rowOff>
    </xdr:from>
    <xdr:to>
      <xdr:col>26</xdr:col>
      <xdr:colOff>338371</xdr:colOff>
      <xdr:row>21</xdr:row>
      <xdr:rowOff>3653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298133</xdr:colOff>
      <xdr:row>21</xdr:row>
      <xdr:rowOff>3810</xdr:rowOff>
    </xdr:from>
    <xdr:to>
      <xdr:col>26</xdr:col>
      <xdr:colOff>338371</xdr:colOff>
      <xdr:row>27</xdr:row>
      <xdr:rowOff>177960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298133</xdr:colOff>
      <xdr:row>27</xdr:row>
      <xdr:rowOff>178117</xdr:rowOff>
    </xdr:from>
    <xdr:to>
      <xdr:col>26</xdr:col>
      <xdr:colOff>338371</xdr:colOff>
      <xdr:row>34</xdr:row>
      <xdr:rowOff>171292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298133</xdr:colOff>
      <xdr:row>34</xdr:row>
      <xdr:rowOff>171449</xdr:rowOff>
    </xdr:from>
    <xdr:to>
      <xdr:col>26</xdr:col>
      <xdr:colOff>338371</xdr:colOff>
      <xdr:row>41</xdr:row>
      <xdr:rowOff>164624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647698</xdr:colOff>
      <xdr:row>3</xdr:row>
      <xdr:rowOff>27623</xdr:rowOff>
    </xdr:from>
    <xdr:to>
      <xdr:col>17</xdr:col>
      <xdr:colOff>2998</xdr:colOff>
      <xdr:row>11</xdr:row>
      <xdr:rowOff>19823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647698</xdr:colOff>
      <xdr:row>11</xdr:row>
      <xdr:rowOff>59054</xdr:rowOff>
    </xdr:from>
    <xdr:to>
      <xdr:col>17</xdr:col>
      <xdr:colOff>2998</xdr:colOff>
      <xdr:row>19</xdr:row>
      <xdr:rowOff>51254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381000</xdr:colOff>
      <xdr:row>3</xdr:row>
      <xdr:rowOff>128587</xdr:rowOff>
    </xdr:from>
    <xdr:to>
      <xdr:col>33</xdr:col>
      <xdr:colOff>127000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371475</xdr:colOff>
      <xdr:row>23</xdr:row>
      <xdr:rowOff>80962</xdr:rowOff>
    </xdr:from>
    <xdr:to>
      <xdr:col>33</xdr:col>
      <xdr:colOff>117475</xdr:colOff>
      <xdr:row>37</xdr:row>
      <xdr:rowOff>157162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381000</xdr:colOff>
      <xdr:row>38</xdr:row>
      <xdr:rowOff>90487</xdr:rowOff>
    </xdr:from>
    <xdr:to>
      <xdr:col>33</xdr:col>
      <xdr:colOff>127000</xdr:colOff>
      <xdr:row>52</xdr:row>
      <xdr:rowOff>166687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390525</xdr:colOff>
      <xdr:row>53</xdr:row>
      <xdr:rowOff>68262</xdr:rowOff>
    </xdr:from>
    <xdr:to>
      <xdr:col>33</xdr:col>
      <xdr:colOff>136525</xdr:colOff>
      <xdr:row>67</xdr:row>
      <xdr:rowOff>144462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25400</xdr:colOff>
      <xdr:row>3</xdr:row>
      <xdr:rowOff>106362</xdr:rowOff>
    </xdr:from>
    <xdr:to>
      <xdr:col>41</xdr:col>
      <xdr:colOff>374650</xdr:colOff>
      <xdr:row>22</xdr:row>
      <xdr:rowOff>182562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23018</xdr:colOff>
      <xdr:row>23</xdr:row>
      <xdr:rowOff>68262</xdr:rowOff>
    </xdr:from>
    <xdr:to>
      <xdr:col>41</xdr:col>
      <xdr:colOff>372268</xdr:colOff>
      <xdr:row>37</xdr:row>
      <xdr:rowOff>144462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20637</xdr:colOff>
      <xdr:row>38</xdr:row>
      <xdr:rowOff>30162</xdr:rowOff>
    </xdr:from>
    <xdr:to>
      <xdr:col>41</xdr:col>
      <xdr:colOff>369887</xdr:colOff>
      <xdr:row>52</xdr:row>
      <xdr:rowOff>106362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18256</xdr:colOff>
      <xdr:row>53</xdr:row>
      <xdr:rowOff>51593</xdr:rowOff>
    </xdr:from>
    <xdr:to>
      <xdr:col>41</xdr:col>
      <xdr:colOff>367506</xdr:colOff>
      <xdr:row>67</xdr:row>
      <xdr:rowOff>127793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Baldock" refreshedDate="43203.635022453702" createdVersion="5" refreshedVersion="5" minRefreshableVersion="3" recordCount="812">
  <cacheSource type="worksheet">
    <worksheetSource name="MonthlyClimateData"/>
  </cacheSource>
  <cacheFields count="9">
    <cacheField name="Year" numFmtId="0">
      <sharedItems containsSemiMixedTypes="0" containsString="0" containsNumber="1" containsInteger="1" minValue="1889" maxValue="2017" count="129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1912" u="1"/>
        <n v="1908" u="1"/>
        <n v="1904" u="1"/>
        <n v="1900" u="1"/>
        <n v="1896" u="1"/>
        <n v="1947" u="1"/>
        <n v="1892" u="1"/>
        <n v="1943" u="1"/>
        <n v="1939" u="1"/>
        <n v="1935" u="1"/>
        <n v="1931" u="1"/>
        <n v="1927" u="1"/>
        <n v="1923" u="1"/>
        <n v="1919" u="1"/>
        <n v="1915" u="1"/>
        <n v="1911" u="1"/>
        <n v="1907" u="1"/>
        <n v="1903" u="1"/>
        <n v="1899" u="1"/>
        <n v="1895" u="1"/>
        <n v="1946" u="1"/>
        <n v="1891" u="1"/>
        <n v="1942" u="1"/>
        <n v="1938" u="1"/>
        <n v="1934" u="1"/>
        <n v="1930" u="1"/>
        <n v="1926" u="1"/>
        <n v="1922" u="1"/>
        <n v="1918" u="1"/>
        <n v="1914" u="1"/>
        <n v="1910" u="1"/>
        <n v="1906" u="1"/>
        <n v="1902" u="1"/>
        <n v="1898" u="1"/>
        <n v="1949" u="1"/>
        <n v="1894" u="1"/>
        <n v="1945" u="1"/>
        <n v="1890" u="1"/>
        <n v="1941" u="1"/>
        <n v="1937" u="1"/>
        <n v="1933" u="1"/>
        <n v="1929" u="1"/>
        <n v="1925" u="1"/>
        <n v="1921" u="1"/>
        <n v="1917" u="1"/>
        <n v="1913" u="1"/>
        <n v="1909" u="1"/>
        <n v="1905" u="1"/>
        <n v="1901" u="1"/>
        <n v="1897" u="1"/>
        <n v="1948" u="1"/>
        <n v="1893" u="1"/>
        <n v="1944" u="1"/>
        <n v="1889" u="1"/>
        <n v="1940" u="1"/>
        <n v="1936" u="1"/>
        <n v="1932" u="1"/>
        <n v="1928" u="1"/>
        <n v="1924" u="1"/>
        <n v="1920" u="1"/>
        <n v="1916" u="1"/>
      </sharedItems>
    </cacheField>
    <cacheField name="Month" numFmtId="0">
      <sharedItems containsSemiMixedTypes="0" containsString="0" containsNumber="1" containsInteger="1" minValue="1" maxValue="12"/>
    </cacheField>
    <cacheField name="YearMonth" numFmtId="165">
      <sharedItems containsSemiMixedTypes="0" containsString="0" containsNumber="1" minValue="1950" maxValue="2017.5833333333333"/>
    </cacheField>
    <cacheField name="AvgTAvg" numFmtId="164">
      <sharedItems containsSemiMixedTypes="0" containsString="0" containsNumber="1" minValue="7.2903225806451601" maxValue="25.651612903225804"/>
    </cacheField>
    <cacheField name="SumRain" numFmtId="0">
      <sharedItems containsSemiMixedTypes="0" containsString="0" containsNumber="1" minValue="0" maxValue="181.10000000000002"/>
    </cacheField>
    <cacheField name="SumEvap" numFmtId="0">
      <sharedItems containsSemiMixedTypes="0" containsString="0" containsNumber="1" minValue="31.900000000000006" maxValue="354.80000000000013"/>
    </cacheField>
    <cacheField name="Ti" numFmtId="165">
      <sharedItems containsSemiMixedTypes="0" containsString="0" containsNumber="1" minValue="0.11602881786193571" maxValue="0.79977970010973953"/>
    </cacheField>
    <cacheField name="mappeti" numFmtId="165">
      <sharedItems containsSemiMixedTypes="0" containsString="0" containsNumber="1" minValue="0" maxValue="1.25"/>
    </cacheField>
    <cacheField name="Wi" numFmtId="165">
      <sharedItems containsSemiMixedTypes="0" containsString="0" containsNumber="1" minValue="0.21290000000000001" maxValue="0.99874375000000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2">
  <r>
    <x v="0"/>
    <n v="1"/>
    <n v="1950"/>
    <n v="20.68548387096774"/>
    <n v="2.8"/>
    <n v="253.80000000000007"/>
    <n v="0.58676972773436931"/>
    <n v="1.1032308904649327E-2"/>
    <n v="0.22313398790705935"/>
  </r>
  <r>
    <x v="0"/>
    <n v="2"/>
    <n v="1950.0833333333333"/>
    <n v="20.6875"/>
    <n v="34.4"/>
    <n v="214.4"/>
    <n v="0.58686068456835683"/>
    <n v="0.16044776119402984"/>
    <n v="0.3559526495321898"/>
  </r>
  <r>
    <x v="0"/>
    <n v="3"/>
    <n v="1950.1666666666667"/>
    <n v="18.612903225806452"/>
    <n v="10.700000000000001"/>
    <n v="176.59999999999994"/>
    <n v="0.49379416110724872"/>
    <n v="6.0588901472253709E-2"/>
    <n v="0.26838003912457403"/>
  </r>
  <r>
    <x v="0"/>
    <n v="4"/>
    <n v="1950.25"/>
    <n v="16.600000000000001"/>
    <n v="12.9"/>
    <n v="104.19999999999997"/>
    <n v="0.40695337621061717"/>
    <n v="0.12380038387715935"/>
    <n v="0.32437320421380705"/>
  </r>
  <r>
    <x v="0"/>
    <n v="5"/>
    <n v="1950.3333333333333"/>
    <n v="13.838709677419354"/>
    <n v="130.10000000000002"/>
    <n v="62.799999999999969"/>
    <n v="0.2988839280487095"/>
    <n v="1.25"/>
    <n v="0.99874375000000026"/>
  </r>
  <r>
    <x v="0"/>
    <n v="6"/>
    <n v="1950.4166666666667"/>
    <n v="9.7916666666666661"/>
    <n v="43.9"/>
    <n v="41.599999999999987"/>
    <n v="0.1728182369770124"/>
    <n v="1.0552884615384619"/>
    <n v="0.92591503501756689"/>
  </r>
  <r>
    <x v="0"/>
    <n v="7"/>
    <n v="1950.5"/>
    <n v="9.82258064516129"/>
    <n v="22.500000000000004"/>
    <n v="45.600000000000009"/>
    <n v="0.17362053084746867"/>
    <n v="0.49342105263157893"/>
    <n v="0.61318166118421058"/>
  </r>
  <r>
    <x v="0"/>
    <n v="8"/>
    <n v="1950.5833333333333"/>
    <n v="10.185483870967742"/>
    <n v="44.199999999999996"/>
    <n v="64.800000000000011"/>
    <n v="0.18322569805024197"/>
    <n v="0.68209876543209857"/>
    <n v="0.73518955094497784"/>
  </r>
  <r>
    <x v="0"/>
    <n v="9"/>
    <n v="1950.6666666666667"/>
    <n v="12.816666666666666"/>
    <n v="38.799999999999997"/>
    <n v="91.600000000000009"/>
    <n v="0.26313236671506679"/>
    <n v="0.42358078602620081"/>
    <n v="0.56366299460345903"/>
  </r>
  <r>
    <x v="0"/>
    <n v="10"/>
    <n v="1950.75"/>
    <n v="14.483870967741936"/>
    <n v="36.6"/>
    <n v="140.00000000000006"/>
    <n v="0.32271455334790244"/>
    <n v="0.26142857142857134"/>
    <n v="0.43961537612244894"/>
  </r>
  <r>
    <x v="0"/>
    <n v="11"/>
    <n v="1950.8333333333333"/>
    <n v="18.383333333333333"/>
    <n v="17.000000000000004"/>
    <n v="189.99999999999994"/>
    <n v="0.48365243033081573"/>
    <n v="8.9473684210526358E-2"/>
    <n v="0.29420563157894736"/>
  </r>
  <r>
    <x v="0"/>
    <n v="12"/>
    <n v="1950.9166666666667"/>
    <n v="22.491935483870968"/>
    <n v="6.1"/>
    <n v="233.00000000000006"/>
    <n v="0.66766050913294694"/>
    <n v="2.6180257510729606E-2"/>
    <n v="0.23709010512258466"/>
  </r>
  <r>
    <x v="1"/>
    <n v="1"/>
    <n v="1951"/>
    <n v="24.75"/>
    <n v="8.6"/>
    <n v="253.80000000000007"/>
    <n v="0.76397794551001963"/>
    <n v="3.3884948778565786E-2"/>
    <n v="0.24414610966112568"/>
  </r>
  <r>
    <x v="1"/>
    <n v="2"/>
    <n v="1951.0833333333333"/>
    <n v="22.366071428571427"/>
    <n v="28.2"/>
    <n v="214.4"/>
    <n v="0.6620930532015995"/>
    <n v="0.13152985074626866"/>
    <n v="0.33108770562416467"/>
  </r>
  <r>
    <x v="1"/>
    <n v="3"/>
    <n v="1951.1666666666667"/>
    <n v="20.846774193548388"/>
    <n v="0.3"/>
    <n v="176.59999999999994"/>
    <n v="0.59404493887834231"/>
    <n v="1.6987542468856177E-3"/>
    <n v="0.21447965474054401"/>
  </r>
  <r>
    <x v="1"/>
    <n v="4"/>
    <n v="1951.25"/>
    <n v="14.475"/>
    <n v="63.899999999999991"/>
    <n v="104.19999999999997"/>
    <n v="0.32238054237388525"/>
    <n v="0.61324376199616126"/>
    <n v="0.69265548470938443"/>
  </r>
  <r>
    <x v="1"/>
    <n v="5"/>
    <n v="1951.3333333333333"/>
    <n v="12.67741935483871"/>
    <n v="90.3"/>
    <n v="62.799999999999969"/>
    <n v="0.25845892495956363"/>
    <n v="1.25"/>
    <n v="0.99874375000000026"/>
  </r>
  <r>
    <x v="1"/>
    <n v="6"/>
    <n v="1951.4166666666667"/>
    <n v="10.733333333333333"/>
    <n v="101.39999999999999"/>
    <n v="41.599999999999987"/>
    <n v="0.19837977151818936"/>
    <n v="1.25"/>
    <n v="0.99874375000000026"/>
  </r>
  <r>
    <x v="1"/>
    <n v="7"/>
    <n v="1951.5"/>
    <n v="9.2741935483870961"/>
    <n v="141.20000000000005"/>
    <n v="45.600000000000009"/>
    <n v="0.15975834918336873"/>
    <n v="1.25"/>
    <n v="0.99874375000000026"/>
  </r>
  <r>
    <x v="1"/>
    <n v="8"/>
    <n v="1951.5833333333333"/>
    <n v="8.9516129032258061"/>
    <n v="105.89999999999998"/>
    <n v="64.800000000000011"/>
    <n v="0.15196850527146227"/>
    <n v="1.25"/>
    <n v="0.99874375000000026"/>
  </r>
  <r>
    <x v="1"/>
    <n v="9"/>
    <n v="1951.6666666666667"/>
    <n v="12.291666666666666"/>
    <n v="17.799999999999997"/>
    <n v="91.600000000000009"/>
    <n v="0.24576621199935847"/>
    <n v="0.19432314410480345"/>
    <n v="0.38456697479071711"/>
  </r>
  <r>
    <x v="1"/>
    <n v="10"/>
    <n v="1951.75"/>
    <n v="14.443548387096774"/>
    <n v="91.800000000000011"/>
    <n v="140.00000000000006"/>
    <n v="0.32119771974575162"/>
    <n v="0.65571428571428558"/>
    <n v="0.71916135653061208"/>
  </r>
  <r>
    <x v="1"/>
    <n v="11"/>
    <n v="1951.8333333333333"/>
    <n v="17.366666666666667"/>
    <n v="5.2"/>
    <n v="189.99999999999994"/>
    <n v="0.43941228949314443"/>
    <n v="2.7368421052631587E-2"/>
    <n v="0.2381801010526316"/>
  </r>
  <r>
    <x v="1"/>
    <n v="12"/>
    <n v="1951.9166666666667"/>
    <n v="20.774193548387096"/>
    <n v="45.9"/>
    <n v="233.00000000000006"/>
    <n v="0.59077147345725245"/>
    <n v="0.19699570815450637"/>
    <n v="0.38680090362688568"/>
  </r>
  <r>
    <x v="2"/>
    <n v="1"/>
    <n v="1952"/>
    <n v="21.467741935483872"/>
    <n v="37.800000000000004"/>
    <n v="253.80000000000007"/>
    <n v="0.62199859387649226"/>
    <n v="0.14893617021276592"/>
    <n v="0.34610280669986415"/>
  </r>
  <r>
    <x v="2"/>
    <n v="2"/>
    <n v="1952.0833333333333"/>
    <n v="19.336206896551722"/>
    <n v="6.3999999999999995"/>
    <n v="220.8"/>
    <n v="0.52602053574108554"/>
    <n v="2.8985507246376808E-2"/>
    <n v="0.23966248687250577"/>
  </r>
  <r>
    <x v="2"/>
    <n v="3"/>
    <n v="1952.1666666666667"/>
    <n v="20.032258064516128"/>
    <n v="2"/>
    <n v="176.59999999999994"/>
    <n v="0.55730525223458993"/>
    <n v="1.1325028312570786E-2"/>
    <n v="0.22340472560213112"/>
  </r>
  <r>
    <x v="2"/>
    <n v="4"/>
    <n v="1952.25"/>
    <n v="13.816666666666666"/>
    <n v="49.29999999999999"/>
    <n v="104.19999999999997"/>
    <n v="0.29808655233471387"/>
    <n v="0.47312859884836855"/>
    <n v="0.59903636858470166"/>
  </r>
  <r>
    <x v="2"/>
    <n v="5"/>
    <n v="1952.3333333333333"/>
    <n v="11.85483870967742"/>
    <n v="143.49999999999997"/>
    <n v="62.799999999999969"/>
    <n v="0.23184931705454748"/>
    <n v="1.25"/>
    <n v="0.99874375000000026"/>
  </r>
  <r>
    <x v="2"/>
    <n v="6"/>
    <n v="1952.4166666666667"/>
    <n v="10.708333333333334"/>
    <n v="127.89999999999999"/>
    <n v="41.599999999999987"/>
    <n v="0.19767110845418701"/>
    <n v="1.25"/>
    <n v="0.99874375000000026"/>
  </r>
  <r>
    <x v="2"/>
    <n v="7"/>
    <n v="1952.5"/>
    <n v="8.387096774193548"/>
    <n v="55.199999999999996"/>
    <n v="45.600000000000009"/>
    <n v="0.13897868375661621"/>
    <n v="1.2105263157894735"/>
    <n v="0.9854578947368422"/>
  </r>
  <r>
    <x v="2"/>
    <n v="8"/>
    <n v="1952.5833333333333"/>
    <n v="9.2741935483870961"/>
    <n v="44"/>
    <n v="64.800000000000011"/>
    <n v="0.15975834918336873"/>
    <n v="0.67901234567901225"/>
    <n v="0.73333194634964172"/>
  </r>
  <r>
    <x v="2"/>
    <n v="9"/>
    <n v="1952.6666666666667"/>
    <n v="12.083333333333334"/>
    <n v="57.099999999999994"/>
    <n v="91.600000000000009"/>
    <n v="0.23906803873049262"/>
    <n v="0.62336244541484709"/>
    <n v="0.69904955080471387"/>
  </r>
  <r>
    <x v="2"/>
    <n v="10"/>
    <n v="1952.75"/>
    <n v="13.564516129032258"/>
    <n v="67.999999999999986"/>
    <n v="140.00000000000006"/>
    <n v="0.28904645725067196"/>
    <n v="0.48571428571428543"/>
    <n v="0.60783289795918349"/>
  </r>
  <r>
    <x v="2"/>
    <n v="11"/>
    <n v="1952.8333333333333"/>
    <n v="16.066666666666666"/>
    <n v="74.199999999999989"/>
    <n v="189.99999999999994"/>
    <n v="0.3849258149289414"/>
    <n v="0.39052631578947372"/>
    <n v="0.53940577473684215"/>
  </r>
  <r>
    <x v="2"/>
    <n v="12"/>
    <n v="1952.9166666666667"/>
    <n v="18.75"/>
    <n v="20.6"/>
    <n v="233.00000000000006"/>
    <n v="0.49987269549492186"/>
    <n v="8.8412017167381965E-2"/>
    <n v="0.29326353353349666"/>
  </r>
  <r>
    <x v="3"/>
    <n v="1"/>
    <n v="1953"/>
    <n v="21.258064516129032"/>
    <n v="13.400000000000002"/>
    <n v="253.80000000000007"/>
    <n v="0.61257363664480169"/>
    <n v="5.2797478329393216E-2"/>
    <n v="0.26134485255169498"/>
  </r>
  <r>
    <x v="3"/>
    <n v="2"/>
    <n v="1953.0833333333333"/>
    <n v="21.321428571428573"/>
    <n v="4.0999999999999996"/>
    <n v="214.4"/>
    <n v="0.61542369608411929"/>
    <n v="1.9123134328358205E-2"/>
    <n v="0.23060200983915546"/>
  </r>
  <r>
    <x v="3"/>
    <n v="3"/>
    <n v="1953.1666666666667"/>
    <n v="21.112903225806452"/>
    <n v="5.8"/>
    <n v="176.59999999999994"/>
    <n v="0.60603922231887419"/>
    <n v="3.2842582106455277E-2"/>
    <n v="0.24319317946001548"/>
  </r>
  <r>
    <x v="3"/>
    <n v="4"/>
    <n v="1953.25"/>
    <n v="17.149999999999999"/>
    <n v="27.4"/>
    <n v="104.19999999999997"/>
    <n v="0.43015145768572433"/>
    <n v="0.26295585412667949"/>
    <n v="0.44084295408578661"/>
  </r>
  <r>
    <x v="3"/>
    <n v="5"/>
    <n v="1953.3333333333333"/>
    <n v="12.629032258064516"/>
    <n v="40.599999999999994"/>
    <n v="62.799999999999969"/>
    <n v="0.25684627893191786"/>
    <n v="0.64649681528662439"/>
    <n v="0.71348268996713871"/>
  </r>
  <r>
    <x v="3"/>
    <n v="6"/>
    <n v="1953.4166666666667"/>
    <n v="10.625"/>
    <n v="74.499999999999986"/>
    <n v="41.599999999999987"/>
    <n v="0.19532073141726397"/>
    <n v="1.25"/>
    <n v="0.99874375000000026"/>
  </r>
  <r>
    <x v="3"/>
    <n v="7"/>
    <n v="1953.5"/>
    <n v="9.5241935483870961"/>
    <n v="75.2"/>
    <n v="45.600000000000009"/>
    <n v="0.16598078817871162"/>
    <n v="1.25"/>
    <n v="0.99874375000000026"/>
  </r>
  <r>
    <x v="3"/>
    <n v="8"/>
    <n v="1953.5833333333333"/>
    <n v="9.306451612903226"/>
    <n v="83.399999999999991"/>
    <n v="64.800000000000011"/>
    <n v="0.16055212966328869"/>
    <n v="1.25"/>
    <n v="0.99874375000000026"/>
  </r>
  <r>
    <x v="3"/>
    <n v="9"/>
    <n v="1953.6666666666667"/>
    <n v="11.591666666666667"/>
    <n v="73.699999999999974"/>
    <n v="91.600000000000009"/>
    <n v="0.22370167967707882"/>
    <n v="0.80458515283842758"/>
    <n v="0.80519825887664209"/>
  </r>
  <r>
    <x v="3"/>
    <n v="10"/>
    <n v="1953.75"/>
    <n v="14.169354838709678"/>
    <n v="55.099999999999994"/>
    <n v="140.00000000000006"/>
    <n v="0.31097924774042873"/>
    <n v="0.39357142857142835"/>
    <n v="0.5416624993367346"/>
  </r>
  <r>
    <x v="3"/>
    <n v="11"/>
    <n v="1953.8333333333333"/>
    <n v="16.591666666666665"/>
    <n v="24.6"/>
    <n v="189.99999999999994"/>
    <n v="0.40660552085094476"/>
    <n v="0.12947368421052635"/>
    <n v="0.32930435157894739"/>
  </r>
  <r>
    <x v="3"/>
    <n v="12"/>
    <n v="1953.9166666666667"/>
    <n v="19.306451612903224"/>
    <n v="45.699999999999996"/>
    <n v="233.00000000000006"/>
    <n v="0.52468800251163095"/>
    <n v="0.19613733905579392"/>
    <n v="0.38608379032584861"/>
  </r>
  <r>
    <x v="4"/>
    <n v="1"/>
    <n v="1954"/>
    <n v="22.161290322580644"/>
    <n v="28.5"/>
    <n v="253.80000000000007"/>
    <n v="0.65300454526970853"/>
    <n v="0.11229314420803779"/>
    <n v="0.31432357932476013"/>
  </r>
  <r>
    <x v="4"/>
    <n v="2"/>
    <n v="1954.0833333333333"/>
    <n v="18.642857142857142"/>
    <n v="0.3"/>
    <n v="214.4"/>
    <n v="0.49512089808928761"/>
    <n v="1.3992537313432835E-3"/>
    <n v="0.21420125330234324"/>
  </r>
  <r>
    <x v="4"/>
    <n v="3"/>
    <n v="1954.1666666666667"/>
    <n v="17.806451612903224"/>
    <n v="14"/>
    <n v="176.59999999999994"/>
    <n v="0.45840113793354964"/>
    <n v="7.9275198187995499E-2"/>
    <n v="0.28513325325867112"/>
  </r>
  <r>
    <x v="4"/>
    <n v="4"/>
    <n v="1954.25"/>
    <n v="16.408333333333335"/>
    <n v="86.699999999999989"/>
    <n v="104.19999999999997"/>
    <n v="0.39898157555864944"/>
    <n v="0.83205374280230338"/>
    <n v="0.81990436605008088"/>
  </r>
  <r>
    <x v="4"/>
    <n v="5"/>
    <n v="1954.3333333333333"/>
    <n v="12.806451612903226"/>
    <n v="18.900000000000002"/>
    <n v="62.799999999999969"/>
    <n v="0.26278788710390061"/>
    <n v="0.30095541401273906"/>
    <n v="0.47102327655280146"/>
  </r>
  <r>
    <x v="4"/>
    <n v="6"/>
    <n v="1954.4166666666667"/>
    <n v="9.9499999999999993"/>
    <n v="44.699999999999989"/>
    <n v="41.599999999999987"/>
    <n v="0.17695374608741768"/>
    <n v="1.0745192307692308"/>
    <n v="0.93392229278383876"/>
  </r>
  <r>
    <x v="4"/>
    <n v="7"/>
    <n v="1954.5"/>
    <n v="9.5161290322580641"/>
    <n v="59.7"/>
    <n v="45.600000000000009"/>
    <n v="0.16577752921841749"/>
    <n v="1.25"/>
    <n v="0.99874375000000026"/>
  </r>
  <r>
    <x v="4"/>
    <n v="8"/>
    <n v="1954.5833333333333"/>
    <n v="10.225806451612904"/>
    <n v="29.8"/>
    <n v="64.800000000000011"/>
    <n v="0.18431423044317133"/>
    <n v="0.45987654320987648"/>
    <n v="0.58969147138393541"/>
  </r>
  <r>
    <x v="4"/>
    <n v="9"/>
    <n v="1954.6666666666667"/>
    <n v="12.191666666666666"/>
    <n v="22.6"/>
    <n v="91.600000000000009"/>
    <n v="0.2425372835066211"/>
    <n v="0.24672489082969432"/>
    <n v="0.42773946959440134"/>
  </r>
  <r>
    <x v="4"/>
    <n v="10"/>
    <n v="1954.75"/>
    <n v="15.10483870967742"/>
    <n v="75.899999999999991"/>
    <n v="140.00000000000006"/>
    <n v="0.34651683688990637"/>
    <n v="0.54214285714285682"/>
    <n v="0.64633287484693858"/>
  </r>
  <r>
    <x v="4"/>
    <n v="11"/>
    <n v="1954.8333333333333"/>
    <n v="17.55"/>
    <n v="16.799999999999997"/>
    <n v="189.99999999999994"/>
    <n v="0.44729816902048369"/>
    <n v="8.8421052631578956E-2"/>
    <n v="0.29327155368421054"/>
  </r>
  <r>
    <x v="4"/>
    <n v="12"/>
    <n v="1954.9166666666667"/>
    <n v="21.193548387096776"/>
    <n v="34.800000000000004"/>
    <n v="233.00000000000006"/>
    <n v="0.60967028974362636"/>
    <n v="0.14935622317596564"/>
    <n v="0.34646334741844576"/>
  </r>
  <r>
    <x v="5"/>
    <n v="1"/>
    <n v="1955"/>
    <n v="22.758064516129032"/>
    <n v="5.6"/>
    <n v="253.80000000000007"/>
    <n v="0.67938063491706635"/>
    <n v="2.2064617809298654E-2"/>
    <n v="0.23330923768024686"/>
  </r>
  <r>
    <x v="5"/>
    <n v="2"/>
    <n v="1955.0833333333333"/>
    <n v="22.857142857142858"/>
    <n v="56.4"/>
    <n v="214.4"/>
    <n v="0.68372452223992353"/>
    <n v="0.26305970149253732"/>
    <n v="0.44092638219815106"/>
  </r>
  <r>
    <x v="5"/>
    <n v="3"/>
    <n v="1955.1666666666667"/>
    <n v="19.588709677419356"/>
    <n v="24.6"/>
    <n v="176.59999999999994"/>
    <n v="0.53734677059241487"/>
    <n v="0.13929784824462066"/>
    <n v="0.33780662943814782"/>
  </r>
  <r>
    <x v="5"/>
    <n v="4"/>
    <n v="1955.25"/>
    <n v="15.8"/>
    <n v="25.6"/>
    <n v="104.19999999999997"/>
    <n v="0.37410002678639159"/>
    <n v="0.24568138195777359"/>
    <n v="0.42689268054568036"/>
  </r>
  <r>
    <x v="5"/>
    <n v="5"/>
    <n v="1955.3333333333333"/>
    <n v="11.28225806451613"/>
    <n v="119.39999999999999"/>
    <n v="62.799999999999969"/>
    <n v="0.2143522005255048"/>
    <n v="1.25"/>
    <n v="0.99874375000000026"/>
  </r>
  <r>
    <x v="5"/>
    <n v="6"/>
    <n v="1955.4166666666667"/>
    <n v="10.5"/>
    <n v="132.39999999999998"/>
    <n v="41.599999999999987"/>
    <n v="0.19182930856142891"/>
    <n v="1.25"/>
    <n v="0.99874375000000026"/>
  </r>
  <r>
    <x v="5"/>
    <n v="7"/>
    <n v="1955.5"/>
    <n v="9.129032258064516"/>
    <n v="46.5"/>
    <n v="45.600000000000009"/>
    <n v="0.15621967155660282"/>
    <n v="1.0197368421052631"/>
    <n v="0.91064218749999992"/>
  </r>
  <r>
    <x v="5"/>
    <n v="8"/>
    <n v="1955.5833333333333"/>
    <n v="10.790322580645162"/>
    <n v="107"/>
    <n v="64.800000000000011"/>
    <n v="0.20000134146205498"/>
    <n v="1.25"/>
    <n v="0.99874375000000026"/>
  </r>
  <r>
    <x v="5"/>
    <n v="9"/>
    <n v="1955.6666666666667"/>
    <n v="12.908333333333333"/>
    <n v="37.900000000000006"/>
    <n v="91.600000000000009"/>
    <n v="0.26623519632620407"/>
    <n v="0.41375545851528389"/>
    <n v="0.55650769233519581"/>
  </r>
  <r>
    <x v="5"/>
    <n v="10"/>
    <n v="1955.75"/>
    <n v="14.596774193548388"/>
    <n v="62.6"/>
    <n v="140.00000000000006"/>
    <n v="0.32698068281635051"/>
    <n v="0.44714285714285695"/>
    <n v="0.58063226591836714"/>
  </r>
  <r>
    <x v="5"/>
    <n v="11"/>
    <n v="1955.8333333333333"/>
    <n v="15.95"/>
    <n v="35.999999999999993"/>
    <n v="189.99999999999994"/>
    <n v="0.38017353406213844"/>
    <n v="0.18947368421052632"/>
    <n v="0.38050463157894737"/>
  </r>
  <r>
    <x v="5"/>
    <n v="12"/>
    <n v="1955.9166666666667"/>
    <n v="18.580645161290324"/>
    <n v="24"/>
    <n v="233.00000000000006"/>
    <n v="0.49236623306874033"/>
    <n v="0.10300429184549353"/>
    <n v="0.30616472766122044"/>
  </r>
  <r>
    <x v="6"/>
    <n v="1"/>
    <n v="1956"/>
    <n v="20.31451612903226"/>
    <n v="15.1"/>
    <n v="253.80000000000007"/>
    <n v="0.57003236624970866"/>
    <n v="5.9495665878644584E-2"/>
    <n v="0.26739468009036482"/>
  </r>
  <r>
    <x v="6"/>
    <n v="2"/>
    <n v="1956.0833333333333"/>
    <n v="24.206896551724139"/>
    <n v="0"/>
    <n v="220.8"/>
    <n v="0.74157100975964363"/>
    <n v="0"/>
    <n v="0.21290000000000001"/>
  </r>
  <r>
    <x v="6"/>
    <n v="3"/>
    <n v="1956.1666666666667"/>
    <n v="20.60483870967742"/>
    <n v="14.3"/>
    <n v="176.59999999999994"/>
    <n v="0.58313123717868687"/>
    <n v="8.0973952434881119E-2"/>
    <n v="0.28664791670140277"/>
  </r>
  <r>
    <x v="6"/>
    <n v="4"/>
    <n v="1956.25"/>
    <n v="16.008333333333333"/>
    <n v="72.299999999999983"/>
    <n v="104.19999999999997"/>
    <n v="0.38254659872584856"/>
    <n v="0.69385796545105571"/>
    <n v="0.74222486442726054"/>
  </r>
  <r>
    <x v="6"/>
    <n v="5"/>
    <n v="1956.3333333333333"/>
    <n v="12.483870967741936"/>
    <n v="97.1"/>
    <n v="62.799999999999969"/>
    <n v="0.25204357791275972"/>
    <n v="1.25"/>
    <n v="0.99874375000000026"/>
  </r>
  <r>
    <x v="6"/>
    <n v="6"/>
    <n v="1956.4166666666667"/>
    <n v="9.2083333333333339"/>
    <n v="91.399999999999963"/>
    <n v="41.599999999999987"/>
    <n v="0.15814608270742361"/>
    <n v="1.25"/>
    <n v="0.99874375000000026"/>
  </r>
  <r>
    <x v="6"/>
    <n v="7"/>
    <n v="1956.5"/>
    <n v="9.5322580645161299"/>
    <n v="105.99999999999997"/>
    <n v="45.600000000000009"/>
    <n v="0.16618421639752529"/>
    <n v="1.25"/>
    <n v="0.99874375000000026"/>
  </r>
  <r>
    <x v="6"/>
    <n v="8"/>
    <n v="1956.5833333333333"/>
    <n v="9.0403225806451619"/>
    <n v="83.699999999999989"/>
    <n v="64.800000000000011"/>
    <n v="0.15408394761286376"/>
    <n v="1.25"/>
    <n v="0.99874375000000026"/>
  </r>
  <r>
    <x v="6"/>
    <n v="9"/>
    <n v="1956.6666666666667"/>
    <n v="10.691666666666666"/>
    <n v="94.899999999999991"/>
    <n v="91.600000000000009"/>
    <n v="0.19719957657301759"/>
    <n v="1.0360262008733623"/>
    <n v="0.91771574996186178"/>
  </r>
  <r>
    <x v="6"/>
    <n v="10"/>
    <n v="1956.75"/>
    <n v="12.451612903225806"/>
    <n v="52.9"/>
    <n v="140.00000000000006"/>
    <n v="0.25098351220418191"/>
    <n v="0.37785714285714267"/>
    <n v="0.5299686462755101"/>
  </r>
  <r>
    <x v="6"/>
    <n v="11"/>
    <n v="1956.8333333333333"/>
    <n v="15.291666666666666"/>
    <n v="17.100000000000001"/>
    <n v="189.99999999999994"/>
    <n v="0.35383593915236988"/>
    <n v="9.0000000000000038E-2"/>
    <n v="0.29467247000000002"/>
  </r>
  <r>
    <x v="6"/>
    <n v="12"/>
    <n v="1956.9166666666667"/>
    <n v="17.29032258064516"/>
    <n v="7.6999999999999993"/>
    <n v="233.00000000000006"/>
    <n v="0.43614172429142478"/>
    <n v="3.3047210300429175E-2"/>
    <n v="0.24338029164287425"/>
  </r>
  <r>
    <x v="7"/>
    <n v="1"/>
    <n v="1957"/>
    <n v="19.759677419354837"/>
    <n v="0"/>
    <n v="253.80000000000007"/>
    <n v="0.54503188925422563"/>
    <n v="0"/>
    <n v="0.21290000000000001"/>
  </r>
  <r>
    <x v="7"/>
    <n v="2"/>
    <n v="1957.0833333333333"/>
    <n v="19.744642857142857"/>
    <n v="0"/>
    <n v="214.4"/>
    <n v="0.54435562279019367"/>
    <n v="0"/>
    <n v="0.21290000000000001"/>
  </r>
  <r>
    <x v="7"/>
    <n v="3"/>
    <n v="1957.1666666666667"/>
    <n v="16.711290322580648"/>
    <n v="10.9"/>
    <n v="176.59999999999994"/>
    <n v="0.4116096461972289"/>
    <n v="6.172140430351078E-2"/>
    <n v="0.26940018241247476"/>
  </r>
  <r>
    <x v="7"/>
    <n v="4"/>
    <n v="1957.25"/>
    <n v="14.026666666666667"/>
    <n v="20.000000000000004"/>
    <n v="104.19999999999997"/>
    <n v="0.30572877663255782"/>
    <n v="0.19193857965451064"/>
    <n v="0.3825708677023737"/>
  </r>
  <r>
    <x v="7"/>
    <n v="5"/>
    <n v="1957.3333333333333"/>
    <n v="11.404838709677417"/>
    <n v="27.900000000000002"/>
    <n v="62.799999999999969"/>
    <n v="0.21802647839651937"/>
    <n v="0.44426751592356711"/>
    <n v="0.57857581418110293"/>
  </r>
  <r>
    <x v="7"/>
    <n v="6"/>
    <n v="1957.4166666666667"/>
    <n v="12.99"/>
    <n v="64.8"/>
    <n v="41.599999999999987"/>
    <n v="0.26901703057761295"/>
    <n v="1.25"/>
    <n v="0.99874375000000026"/>
  </r>
  <r>
    <x v="7"/>
    <n v="7"/>
    <n v="1957.5"/>
    <n v="7.2903225806451601"/>
    <n v="62.899999999999991"/>
    <n v="45.600000000000009"/>
    <n v="0.11602881786193571"/>
    <n v="1.25"/>
    <n v="0.99874375000000026"/>
  </r>
  <r>
    <x v="7"/>
    <n v="8"/>
    <n v="1957.5833333333333"/>
    <n v="8.8645161290322569"/>
    <n v="43.699999999999996"/>
    <n v="64.800000000000011"/>
    <n v="0.14991121440661434"/>
    <n v="0.67438271604938249"/>
    <n v="0.73053691962924849"/>
  </r>
  <r>
    <x v="7"/>
    <n v="9"/>
    <n v="1957.6666666666667"/>
    <n v="10.093333333333332"/>
    <n v="21.2"/>
    <n v="91.600000000000009"/>
    <n v="0.18075403434971937"/>
    <n v="0.23144104803493448"/>
    <n v="0.4152843824488473"/>
  </r>
  <r>
    <x v="7"/>
    <n v="10"/>
    <n v="1957.75"/>
    <n v="14.082258064516129"/>
    <n v="35.799999999999997"/>
    <n v="140.00000000000006"/>
    <n v="0.30776884026171553"/>
    <n v="0.25571428571428562"/>
    <n v="0.43501244224489793"/>
  </r>
  <r>
    <x v="7"/>
    <n v="11"/>
    <n v="1957.8333333333333"/>
    <n v="15.56"/>
    <n v="17.900000000000002"/>
    <n v="189.99999999999994"/>
    <n v="0.36447028280408522"/>
    <n v="9.4210526315789508E-2"/>
    <n v="0.29840236473684217"/>
  </r>
  <r>
    <x v="7"/>
    <n v="12"/>
    <n v="1957.9166666666667"/>
    <n v="20.182258064516123"/>
    <n v="14.8"/>
    <n v="233.00000000000006"/>
    <n v="0.5640671750081524"/>
    <n v="6.351931330472102E-2"/>
    <n v="0.27101844329422164"/>
  </r>
  <r>
    <x v="8"/>
    <n v="1"/>
    <n v="1958"/>
    <n v="19.912903225806453"/>
    <n v="1.3"/>
    <n v="253.80000000000007"/>
    <n v="0.55192844445979583"/>
    <n v="5.1221434200157592E-3"/>
    <n v="0.21765879919160983"/>
  </r>
  <r>
    <x v="8"/>
    <n v="2"/>
    <n v="1958.0833333333333"/>
    <n v="20.487500000000001"/>
    <n v="2.2999999999999998"/>
    <n v="214.4"/>
    <n v="0.57783684782142164"/>
    <n v="1.0727611940298507E-2"/>
    <n v="0.22285212818399841"/>
  </r>
  <r>
    <x v="8"/>
    <n v="3"/>
    <n v="1958.1666666666667"/>
    <n v="17.42258064516129"/>
    <n v="41.4"/>
    <n v="176.59999999999994"/>
    <n v="0.44181264872670545"/>
    <n v="0.23442808607021526"/>
    <n v="0.41772743837607057"/>
  </r>
  <r>
    <x v="8"/>
    <n v="4"/>
    <n v="1958.25"/>
    <n v="15.803333333333331"/>
    <n v="16.600000000000001"/>
    <n v="104.19999999999997"/>
    <n v="0.37423454036231113"/>
    <n v="0.15930902111324383"/>
    <n v="0.35498114175824586"/>
  </r>
  <r>
    <x v="8"/>
    <n v="5"/>
    <n v="1958.3333333333333"/>
    <n v="13.332258064516127"/>
    <n v="102.29999999999998"/>
    <n v="62.799999999999969"/>
    <n v="0.28085312524046452"/>
    <n v="1.25"/>
    <n v="0.99874375000000026"/>
  </r>
  <r>
    <x v="8"/>
    <n v="6"/>
    <n v="1958.4166666666667"/>
    <n v="7.4366666666666648"/>
    <n v="8.6"/>
    <n v="41.599999999999987"/>
    <n v="0.11891989244618714"/>
    <n v="0.20673076923076927"/>
    <n v="0.39490904909393493"/>
  </r>
  <r>
    <x v="8"/>
    <n v="7"/>
    <n v="1958.5"/>
    <n v="8.3532258064516132"/>
    <n v="77.099999999999994"/>
    <n v="45.600000000000009"/>
    <n v="0.13822506641455862"/>
    <n v="1.25"/>
    <n v="0.99874375000000026"/>
  </r>
  <r>
    <x v="8"/>
    <n v="8"/>
    <n v="1958.5833333333333"/>
    <n v="9.6903225806451605"/>
    <n v="74.799999999999983"/>
    <n v="64.800000000000011"/>
    <n v="0.17020561017819383"/>
    <n v="1.1543209876543206"/>
    <n v="0.96524295458009446"/>
  </r>
  <r>
    <x v="8"/>
    <n v="9"/>
    <n v="1958.6666666666667"/>
    <n v="9.5383333333333322"/>
    <n v="77.499999999999986"/>
    <n v="91.600000000000009"/>
    <n v="0.16633757745113417"/>
    <n v="0.84606986899563297"/>
    <n v="0.82726800106309939"/>
  </r>
  <r>
    <x v="8"/>
    <n v="10"/>
    <n v="1958.75"/>
    <n v="12.758064516129028"/>
    <n v="74.199999999999989"/>
    <n v="140.00000000000006"/>
    <n v="0.26115966573749483"/>
    <n v="0.52999999999999969"/>
    <n v="0.63817782999999983"/>
  </r>
  <r>
    <x v="8"/>
    <n v="11"/>
    <n v="1958.8333333333333"/>
    <n v="16.818333333333335"/>
    <n v="12.3"/>
    <n v="189.99999999999994"/>
    <n v="0.4161067333279202"/>
    <n v="6.4736842105263176E-2"/>
    <n v="0.27211342999999999"/>
  </r>
  <r>
    <x v="8"/>
    <n v="12"/>
    <n v="1958.9166666666667"/>
    <n v="16.975806451612904"/>
    <n v="11.700000000000001"/>
    <n v="233.00000000000006"/>
    <n v="0.42275461275720033"/>
    <n v="5.0214592274678102E-2"/>
    <n v="0.25900619596971763"/>
  </r>
  <r>
    <x v="9"/>
    <n v="1"/>
    <n v="1959"/>
    <n v="22.711290322580648"/>
    <n v="4.8"/>
    <n v="253.80000000000007"/>
    <n v="0.67732612399403125"/>
    <n v="1.8912529550827416E-2"/>
    <n v="0.23040801714646592"/>
  </r>
  <r>
    <x v="9"/>
    <n v="2"/>
    <n v="1959.0833333333333"/>
    <n v="20.310714285714287"/>
    <n v="23.900000000000002"/>
    <n v="214.4"/>
    <n v="0.56986086353462462"/>
    <n v="0.11147388059701493"/>
    <n v="0.3136056545122452"/>
  </r>
  <r>
    <x v="9"/>
    <n v="3"/>
    <n v="1959.1666666666667"/>
    <n v="19.479032258064514"/>
    <n v="24.7"/>
    <n v="176.59999999999994"/>
    <n v="0.53242325491549569"/>
    <n v="0.13986409966024921"/>
    <n v="0.33829526942793864"/>
  </r>
  <r>
    <x v="9"/>
    <n v="4"/>
    <n v="1959.25"/>
    <n v="14.993333333333334"/>
    <n v="3.5999999999999996"/>
    <n v="104.19999999999997"/>
    <n v="0.34218264219603972"/>
    <n v="3.4548944337811908E-2"/>
    <n v="0.24475286010587938"/>
  </r>
  <r>
    <x v="9"/>
    <n v="5"/>
    <n v="1959.3333333333333"/>
    <n v="11.206451612903225"/>
    <n v="11.3"/>
    <n v="62.799999999999969"/>
    <n v="0.21209954429735592"/>
    <n v="0.17993630573248418"/>
    <n v="0.37248215723761624"/>
  </r>
  <r>
    <x v="9"/>
    <n v="6"/>
    <n v="1959.4166666666667"/>
    <n v="9.0549999999999997"/>
    <n v="11.200000000000001"/>
    <n v="41.599999999999987"/>
    <n v="0.15443591145622554"/>
    <n v="0.26923076923076933"/>
    <n v="0.44587470414201191"/>
  </r>
  <r>
    <x v="9"/>
    <n v="7"/>
    <n v="1959.5"/>
    <n v="8.0080645161290338"/>
    <n v="27.400000000000006"/>
    <n v="45.600000000000009"/>
    <n v="0.13070995605462871"/>
    <n v="0.60087719298245612"/>
    <n v="0.68477386695906428"/>
  </r>
  <r>
    <x v="9"/>
    <n v="8"/>
    <n v="1959.5833333333333"/>
    <n v="11.254838709677419"/>
    <n v="53"/>
    <n v="64.800000000000011"/>
    <n v="0.21353568000205517"/>
    <n v="0.81790123456790109"/>
    <n v="0.81237288427831111"/>
  </r>
  <r>
    <x v="9"/>
    <n v="9"/>
    <n v="1959.6666666666667"/>
    <n v="11.276666666666666"/>
    <n v="30.7"/>
    <n v="91.600000000000009"/>
    <n v="0.21418553529249817"/>
    <n v="0.33515283842794757"/>
    <n v="0.49758807791136705"/>
  </r>
  <r>
    <x v="9"/>
    <n v="10"/>
    <n v="1959.75"/>
    <n v="14.148387096774192"/>
    <n v="39.299999999999997"/>
    <n v="140.00000000000006"/>
    <n v="0.31020479567139908"/>
    <n v="0.28071428571428558"/>
    <n v="0.45503393688775501"/>
  </r>
  <r>
    <x v="9"/>
    <n v="11"/>
    <n v="1959.8333333333333"/>
    <n v="19.980000000000004"/>
    <n v="9.3999999999999986"/>
    <n v="189.99999999999994"/>
    <n v="0.55495062954817653"/>
    <n v="4.9473684210526322E-2"/>
    <n v="0.25833475157894736"/>
  </r>
  <r>
    <x v="9"/>
    <n v="12"/>
    <n v="1959.9166666666667"/>
    <n v="16.372580645161293"/>
    <n v="41.8"/>
    <n v="233.00000000000006"/>
    <n v="0.39750132690377893"/>
    <n v="0.17939914163090123"/>
    <n v="0.37202900970730712"/>
  </r>
  <r>
    <x v="10"/>
    <n v="1"/>
    <n v="1960"/>
    <n v="23.277419354838713"/>
    <n v="6.6"/>
    <n v="253.80000000000007"/>
    <n v="0.70201904241716007"/>
    <n v="2.6004728132387699E-2"/>
    <n v="0.23692902044945202"/>
  </r>
  <r>
    <x v="10"/>
    <n v="2"/>
    <n v="1960.0833333333333"/>
    <n v="18.725862068965519"/>
    <n v="49.100000000000009"/>
    <n v="220.8"/>
    <n v="0.49880135116724639"/>
    <n v="0.22237318840579712"/>
    <n v="0.40784153200729234"/>
  </r>
  <r>
    <x v="10"/>
    <n v="3"/>
    <n v="1960.1666666666667"/>
    <n v="19.92903225806451"/>
    <n v="25.2"/>
    <n v="176.59999999999994"/>
    <n v="0.5526548185398299"/>
    <n v="0.1426953567383919"/>
    <n v="0.34073614825911364"/>
  </r>
  <r>
    <x v="10"/>
    <n v="4"/>
    <n v="1960.25"/>
    <n v="13.511666666666665"/>
    <n v="70.2"/>
    <n v="104.19999999999997"/>
    <n v="0.2871707586763757"/>
    <n v="0.67370441458733221"/>
    <n v="0.73012654278461997"/>
  </r>
  <r>
    <x v="10"/>
    <n v="5"/>
    <n v="1960.3333333333333"/>
    <n v="9.7661290322580623"/>
    <n v="179.7"/>
    <n v="62.799999999999969"/>
    <n v="0.17215735548424865"/>
    <n v="1.25"/>
    <n v="0.99874375000000026"/>
  </r>
  <r>
    <x v="10"/>
    <n v="6"/>
    <n v="1960.4166666666667"/>
    <n v="8.0600000000000023"/>
    <n v="26.900000000000006"/>
    <n v="41.599999999999987"/>
    <n v="0.13182165009260055"/>
    <n v="0.64663461538461575"/>
    <n v="0.71356788727348397"/>
  </r>
  <r>
    <x v="10"/>
    <n v="7"/>
    <n v="1960.5"/>
    <n v="8.0387096774193534"/>
    <n v="54.9"/>
    <n v="45.600000000000009"/>
    <n v="0.13136511023385297"/>
    <n v="1.2039473684210524"/>
    <n v="0.98317047697368432"/>
  </r>
  <r>
    <x v="10"/>
    <n v="8"/>
    <n v="1960.5833333333333"/>
    <n v="8.1758064516129032"/>
    <n v="59.79999999999999"/>
    <n v="64.800000000000011"/>
    <n v="0.13432480989475462"/>
    <n v="0.92283950617283916"/>
    <n v="0.86591860901539397"/>
  </r>
  <r>
    <x v="10"/>
    <n v="9"/>
    <n v="1960.6666666666667"/>
    <n v="10.293333333333335"/>
    <n v="79.999999999999986"/>
    <n v="91.600000000000009"/>
    <n v="0.18614670505742986"/>
    <n v="0.87336244541484698"/>
    <n v="0.8413346217654124"/>
  </r>
  <r>
    <x v="10"/>
    <n v="10"/>
    <n v="1960.75"/>
    <n v="14.103225806451613"/>
    <n v="13.799999999999999"/>
    <n v="140.00000000000006"/>
    <n v="0.30854013789941448"/>
    <n v="9.8571428571428518E-2"/>
    <n v="0.30225645040816324"/>
  </r>
  <r>
    <x v="10"/>
    <n v="11"/>
    <n v="1960.8333333333333"/>
    <n v="14.041666666666668"/>
    <n v="32.5"/>
    <n v="189.99999999999994"/>
    <n v="0.30627854163409846"/>
    <n v="0.17105263157894743"/>
    <n v="0.36497006578947372"/>
  </r>
  <r>
    <x v="10"/>
    <n v="12"/>
    <n v="1960.9166666666667"/>
    <n v="21.091935483870966"/>
    <n v="0.8"/>
    <n v="233.00000000000006"/>
    <n v="0.60509483080682469"/>
    <n v="3.4334763948497848E-3"/>
    <n v="0.21609131846230362"/>
  </r>
  <r>
    <x v="11"/>
    <n v="1"/>
    <n v="1961"/>
    <n v="23.464516129032258"/>
    <n v="1.6"/>
    <n v="253.80000000000007"/>
    <n v="0.71008808079347818"/>
    <n v="6.3041765169424731E-3"/>
    <n v="0.21875518551430395"/>
  </r>
  <r>
    <x v="11"/>
    <n v="2"/>
    <n v="1961.0833333333333"/>
    <n v="21.110714285714284"/>
    <n v="18.7"/>
    <n v="214.4"/>
    <n v="0.60594063777645923"/>
    <n v="8.7220149253731338E-2"/>
    <n v="0.29220525022537736"/>
  </r>
  <r>
    <x v="11"/>
    <n v="3"/>
    <n v="1961.1666666666667"/>
    <n v="18.803225806451611"/>
    <n v="8.1"/>
    <n v="176.59999999999994"/>
    <n v="0.502236731497678"/>
    <n v="4.586636466591168E-2"/>
    <n v="0.25506185059042774"/>
  </r>
  <r>
    <x v="11"/>
    <n v="4"/>
    <n v="1961.25"/>
    <n v="16.056666666666661"/>
    <n v="131.70000000000002"/>
    <n v="104.19999999999997"/>
    <n v="0.38451751498822345"/>
    <n v="1.25"/>
    <n v="0.99874375000000026"/>
  </r>
  <r>
    <x v="11"/>
    <n v="5"/>
    <n v="1961.3333333333333"/>
    <n v="11.45967741935484"/>
    <n v="25.9"/>
    <n v="62.799999999999969"/>
    <n v="0.2196828932624954"/>
    <n v="0.41242038216560528"/>
    <n v="0.55553182659539946"/>
  </r>
  <r>
    <x v="11"/>
    <n v="6"/>
    <n v="1961.4166666666667"/>
    <n v="9.7849999999999984"/>
    <n v="51.2"/>
    <n v="41.599999999999987"/>
    <n v="0.17264554782535471"/>
    <n v="1.2307692307692313"/>
    <n v="0.99236508875739682"/>
  </r>
  <r>
    <x v="11"/>
    <n v="7"/>
    <n v="1961.5"/>
    <n v="8.2096774193548381"/>
    <n v="51.399999999999991"/>
    <n v="45.600000000000009"/>
    <n v="0.13506328718152616"/>
    <n v="1.12719298245614"/>
    <n v="0.95494053362573106"/>
  </r>
  <r>
    <x v="11"/>
    <n v="8"/>
    <n v="1961.5833333333333"/>
    <n v="8.564516129032258"/>
    <n v="50.699999999999989"/>
    <n v="64.800000000000011"/>
    <n v="0.14297367698393607"/>
    <n v="0.78240740740740711"/>
    <n v="0.79305907707475976"/>
  </r>
  <r>
    <x v="11"/>
    <n v="9"/>
    <n v="1961.6666666666667"/>
    <n v="12.573333333333336"/>
    <n v="36.299999999999997"/>
    <n v="91.600000000000009"/>
    <n v="0.25499720576396628"/>
    <n v="0.39628820960698685"/>
    <n v="0.54367212093114159"/>
  </r>
  <r>
    <x v="11"/>
    <n v="10"/>
    <n v="1961.75"/>
    <n v="15.517741935483871"/>
    <n v="14.2"/>
    <n v="140.00000000000006"/>
    <n v="0.36278616377978407"/>
    <n v="0.10142857142857138"/>
    <n v="0.30477656469387748"/>
  </r>
  <r>
    <x v="11"/>
    <n v="11"/>
    <n v="1961.8333333333333"/>
    <n v="16.981666666666662"/>
    <n v="48.599999999999994"/>
    <n v="189.99999999999994"/>
    <n v="0.42300273074852585"/>
    <n v="0.25578947368421057"/>
    <n v="0.43507310947368422"/>
  </r>
  <r>
    <x v="11"/>
    <n v="12"/>
    <n v="1961.9166666666667"/>
    <n v="19.62096774193548"/>
    <n v="12.5"/>
    <n v="233.00000000000006"/>
    <n v="0.5387958873600025"/>
    <n v="5.3648068669527885E-2"/>
    <n v="0.26211430906813538"/>
  </r>
  <r>
    <x v="12"/>
    <n v="1"/>
    <n v="1962"/>
    <n v="21.595161290322583"/>
    <n v="34.400000000000006"/>
    <n v="253.80000000000007"/>
    <n v="0.627716493591985"/>
    <n v="0.13553979511426317"/>
    <n v="0.33455974039361358"/>
  </r>
  <r>
    <x v="12"/>
    <n v="2"/>
    <n v="1962.0833333333333"/>
    <n v="20.164285714285715"/>
    <n v="6.6999999999999993"/>
    <n v="214.4"/>
    <n v="0.56325676795491331"/>
    <n v="3.1249999999999997E-2"/>
    <n v="0.24173623046875001"/>
  </r>
  <r>
    <x v="12"/>
    <n v="3"/>
    <n v="1962.1666666666667"/>
    <n v="18.930645161290325"/>
    <n v="40.299999999999997"/>
    <n v="176.59999999999994"/>
    <n v="0.50790496532625706"/>
    <n v="0.2281993204983013"/>
    <n v="0.41262814728051833"/>
  </r>
  <r>
    <x v="12"/>
    <n v="4"/>
    <n v="1962.25"/>
    <n v="15.113333333333335"/>
    <n v="1.8"/>
    <n v="104.19999999999997"/>
    <n v="0.3468480739333929"/>
    <n v="1.7274472168905954E-2"/>
    <n v="0.22889843575583646"/>
  </r>
  <r>
    <x v="12"/>
    <n v="5"/>
    <n v="1962.3333333333333"/>
    <n v="10.480645161290321"/>
    <n v="88.999999999999972"/>
    <n v="62.799999999999969"/>
    <n v="0.1912923648343331"/>
    <n v="1.25"/>
    <n v="0.99874375000000026"/>
  </r>
  <r>
    <x v="12"/>
    <n v="6"/>
    <n v="1962.4166666666667"/>
    <n v="11.354999999999999"/>
    <n v="45.599999999999994"/>
    <n v="41.599999999999987"/>
    <n v="0.21652787456856326"/>
    <n v="1.0961538461538463"/>
    <n v="0.94271712278106534"/>
  </r>
  <r>
    <x v="12"/>
    <n v="7"/>
    <n v="1962.5"/>
    <n v="9.1516129032258071"/>
    <n v="44.699999999999996"/>
    <n v="45.600000000000009"/>
    <n v="0.15676655382156485"/>
    <n v="0.98026315789473661"/>
    <n v="0.89296981907894735"/>
  </r>
  <r>
    <x v="12"/>
    <n v="8"/>
    <n v="1962.5833333333333"/>
    <n v="9.5548387096774192"/>
    <n v="50.499999999999986"/>
    <n v="64.800000000000011"/>
    <n v="0.16675471605220651"/>
    <n v="0.77932098765432067"/>
    <n v="0.7913508828208351"/>
  </r>
  <r>
    <x v="12"/>
    <n v="9"/>
    <n v="1962.6666666666667"/>
    <n v="11.336666666666666"/>
    <n v="23.2"/>
    <n v="91.600000000000009"/>
    <n v="0.21597823484859532"/>
    <n v="0.25327510917030566"/>
    <n v="0.43304285387387725"/>
  </r>
  <r>
    <x v="12"/>
    <n v="10"/>
    <n v="1962.75"/>
    <n v="12.822580645161292"/>
    <n v="99.1"/>
    <n v="140.00000000000006"/>
    <n v="0.26333192070477351"/>
    <n v="0.70785714285714252"/>
    <n v="0.75051330341836719"/>
  </r>
  <r>
    <x v="12"/>
    <n v="11"/>
    <n v="1962.8333333333333"/>
    <n v="17.815000000000001"/>
    <n v="12.9"/>
    <n v="189.99999999999994"/>
    <n v="0.45877261859169138"/>
    <n v="6.7894736842105285E-2"/>
    <n v="0.27495015421052632"/>
  </r>
  <r>
    <x v="12"/>
    <n v="12"/>
    <n v="1962.9166666666667"/>
    <n v="18.20967741935484"/>
    <n v="47.199999999999996"/>
    <n v="233.00000000000006"/>
    <n v="0.47601407651454641"/>
    <n v="0.20257510729613726"/>
    <n v="0.39145347285822163"/>
  </r>
  <r>
    <x v="13"/>
    <n v="1"/>
    <n v="1963"/>
    <n v="19.722580645161294"/>
    <n v="36.799999999999997"/>
    <n v="253.80000000000007"/>
    <n v="0.54336339671212497"/>
    <n v="0.14499605988967687"/>
    <n v="0.34271677772872039"/>
  </r>
  <r>
    <x v="13"/>
    <n v="2"/>
    <n v="1963.0833333333333"/>
    <n v="20.787500000000001"/>
    <n v="5.3"/>
    <n v="214.4"/>
    <n v="0.59137166175701295"/>
    <n v="2.4720149253731342E-2"/>
    <n v="0.23574969985224298"/>
  </r>
  <r>
    <x v="13"/>
    <n v="3"/>
    <n v="1963.1666666666667"/>
    <n v="18.53064516129032"/>
    <n v="2.1"/>
    <n v="176.59999999999994"/>
    <n v="0.49015475092710642"/>
    <n v="1.1891279728199325E-2"/>
    <n v="0.22392833709979235"/>
  </r>
  <r>
    <x v="13"/>
    <n v="4"/>
    <n v="1963.25"/>
    <n v="14.215000000000003"/>
    <n v="82.5"/>
    <n v="104.19999999999997"/>
    <n v="0.31266861341297425"/>
    <n v="0.79174664107485626"/>
    <n v="0.79819992014839336"/>
  </r>
  <r>
    <x v="13"/>
    <n v="5"/>
    <n v="1963.3333333333333"/>
    <n v="12.32258064516129"/>
    <n v="97.59999999999998"/>
    <n v="62.799999999999969"/>
    <n v="0.24676954513894436"/>
    <n v="1.25"/>
    <n v="0.99874375000000026"/>
  </r>
  <r>
    <x v="13"/>
    <n v="6"/>
    <n v="1963.4166666666667"/>
    <n v="9.6400000000000023"/>
    <n v="113.79999999999998"/>
    <n v="41.599999999999987"/>
    <n v="0.16891826402928239"/>
    <n v="1.25"/>
    <n v="0.99874375000000026"/>
  </r>
  <r>
    <x v="13"/>
    <n v="7"/>
    <n v="1963.5"/>
    <n v="8.619354838709679"/>
    <n v="106.09999999999998"/>
    <n v="45.600000000000009"/>
    <n v="0.14422466981095269"/>
    <n v="1.25"/>
    <n v="0.99874375000000026"/>
  </r>
  <r>
    <x v="13"/>
    <n v="8"/>
    <n v="1963.5833333333333"/>
    <n v="9.3112903225806463"/>
    <n v="67.09999999999998"/>
    <n v="64.800000000000011"/>
    <n v="0.16067142935737588"/>
    <n v="1.0354938271604934"/>
    <n v="0.9174865938404968"/>
  </r>
  <r>
    <x v="13"/>
    <n v="9"/>
    <n v="1963.6666666666667"/>
    <n v="11.848333333333334"/>
    <n v="58.79999999999999"/>
    <n v="91.600000000000009"/>
    <n v="0.23164575999829931"/>
    <n v="0.6419213973799125"/>
    <n v="0.71064865467859106"/>
  </r>
  <r>
    <x v="13"/>
    <n v="10"/>
    <n v="1963.75"/>
    <n v="15.025806451612901"/>
    <n v="17.7"/>
    <n v="140.00000000000006"/>
    <n v="0.34344220755101545"/>
    <n v="0.12642857142857136"/>
    <n v="0.32665951647959179"/>
  </r>
  <r>
    <x v="13"/>
    <n v="11"/>
    <n v="1963.8333333333333"/>
    <n v="17.478333333333335"/>
    <n v="11.100000000000001"/>
    <n v="189.99999999999994"/>
    <n v="0.44421023459207648"/>
    <n v="5.8421052631578971E-2"/>
    <n v="0.26642554368421056"/>
  </r>
  <r>
    <x v="13"/>
    <n v="12"/>
    <n v="1963.9166666666667"/>
    <n v="19.77741935483871"/>
    <n v="0.8"/>
    <n v="233.00000000000006"/>
    <n v="0.54583003937254926"/>
    <n v="3.4334763948497848E-3"/>
    <n v="0.21609131846230362"/>
  </r>
  <r>
    <x v="14"/>
    <n v="1"/>
    <n v="1964"/>
    <n v="19.258064516129032"/>
    <n v="15.400000000000002"/>
    <n v="253.80000000000007"/>
    <n v="0.52252214762795723"/>
    <n v="6.0677698975571306E-2"/>
    <n v="0.26846004908216231"/>
  </r>
  <r>
    <x v="14"/>
    <n v="2"/>
    <n v="1964.0833333333333"/>
    <n v="18.929310344827588"/>
    <n v="25.700000000000003"/>
    <n v="220.8"/>
    <n v="0.5078455234516831"/>
    <n v="0.11639492753623189"/>
    <n v="0.31791312197657395"/>
  </r>
  <r>
    <x v="14"/>
    <n v="3"/>
    <n v="1964.1666666666667"/>
    <n v="17.92258064516129"/>
    <n v="9.6999999999999993"/>
    <n v="176.59999999999994"/>
    <n v="0.46345498852728123"/>
    <n v="5.4926387315968307E-2"/>
    <n v="0.26327003821395456"/>
  </r>
  <r>
    <x v="14"/>
    <n v="4"/>
    <n v="1964.25"/>
    <n v="15.074999999999999"/>
    <n v="53.300000000000004"/>
    <n v="104.19999999999997"/>
    <n v="0.34535449149116937"/>
    <n v="0.51151631477927084"/>
    <n v="0.62562773834829688"/>
  </r>
  <r>
    <x v="14"/>
    <n v="5"/>
    <n v="1964.3333333333333"/>
    <n v="11.201612903225806"/>
    <n v="25.300000000000004"/>
    <n v="62.799999999999969"/>
    <n v="0.21195626667606171"/>
    <n v="0.4028662420382168"/>
    <n v="0.54852318324272809"/>
  </r>
  <r>
    <x v="14"/>
    <n v="6"/>
    <n v="1964.4166666666667"/>
    <n v="9.6116666666666664"/>
    <n v="38.4"/>
    <n v="41.599999999999987"/>
    <n v="0.16819634951912851"/>
    <n v="0.92307692307692335"/>
    <n v="0.86603372781065102"/>
  </r>
  <r>
    <x v="14"/>
    <n v="7"/>
    <n v="1964.5"/>
    <n v="9.5596774193548395"/>
    <n v="92.399999999999977"/>
    <n v="45.600000000000009"/>
    <n v="0.1668771386901392"/>
    <n v="1.25"/>
    <n v="0.99874375000000026"/>
  </r>
  <r>
    <x v="14"/>
    <n v="8"/>
    <n v="1964.5833333333333"/>
    <n v="9.6548387096774189"/>
    <n v="43.099999999999994"/>
    <n v="64.800000000000011"/>
    <n v="0.16929717952099307"/>
    <n v="0.6651234567901233"/>
    <n v="0.72491583480986121"/>
  </r>
  <r>
    <x v="14"/>
    <n v="9"/>
    <n v="1964.6666666666667"/>
    <n v="11.275000000000002"/>
    <n v="81.199999999999989"/>
    <n v="91.600000000000009"/>
    <n v="0.21413587199884135"/>
    <n v="0.88646288209606972"/>
    <n v="0.84795891192006267"/>
  </r>
  <r>
    <x v="14"/>
    <n v="10"/>
    <n v="1964.75"/>
    <n v="12.298387096774194"/>
    <n v="81.499999999999986"/>
    <n v="140.00000000000006"/>
    <n v="0.24598412155163119"/>
    <n v="0.58214285714285685"/>
    <n v="0.67269326913265293"/>
  </r>
  <r>
    <x v="14"/>
    <n v="11"/>
    <n v="1964.8333333333333"/>
    <n v="16.363333333333333"/>
    <n v="50.199999999999996"/>
    <n v="189.99999999999994"/>
    <n v="0.3971188177325769"/>
    <n v="0.26421052631578951"/>
    <n v="0.44185057473684208"/>
  </r>
  <r>
    <x v="14"/>
    <n v="12"/>
    <n v="1964.9166666666667"/>
    <n v="15.716129032258069"/>
    <n v="22.3"/>
    <n v="233.00000000000006"/>
    <n v="0.37072235491733196"/>
    <n v="9.5708154506437743E-2"/>
    <n v="0.29972697586988156"/>
  </r>
  <r>
    <x v="15"/>
    <n v="1"/>
    <n v="1965"/>
    <n v="19.480645161290322"/>
    <n v="0.5"/>
    <n v="253.80000000000007"/>
    <n v="0.53249561873667461"/>
    <n v="1.9700551615445226E-3"/>
    <n v="0.21473180580317086"/>
  </r>
  <r>
    <x v="15"/>
    <n v="2"/>
    <n v="1965.0833333333333"/>
    <n v="22.455357142857139"/>
    <n v="0"/>
    <n v="214.4"/>
    <n v="0.66604404601967193"/>
    <n v="0"/>
    <n v="0.21290000000000001"/>
  </r>
  <r>
    <x v="15"/>
    <n v="3"/>
    <n v="1965.1666666666667"/>
    <n v="18.240322580645163"/>
    <n v="10.6"/>
    <n v="176.59999999999994"/>
    <n v="0.47735982798394022"/>
    <n v="6.002265005662516E-2"/>
    <n v="0.26786973536884578"/>
  </r>
  <r>
    <x v="15"/>
    <n v="4"/>
    <n v="1965.25"/>
    <n v="13.139999999999997"/>
    <n v="19.600000000000001"/>
    <n v="104.19999999999997"/>
    <n v="0.27416922626718143"/>
    <n v="0.1880998080614204"/>
    <n v="0.37935168637015054"/>
  </r>
  <r>
    <x v="15"/>
    <n v="5"/>
    <n v="1965.3333333333333"/>
    <n v="12.55967741935484"/>
    <n v="73.59999999999998"/>
    <n v="62.799999999999969"/>
    <n v="0.25454504991631516"/>
    <n v="1.1719745222929938"/>
    <n v="0.97175648910706336"/>
  </r>
  <r>
    <x v="15"/>
    <n v="6"/>
    <n v="1965.4166666666667"/>
    <n v="9.0250000000000004"/>
    <n v="28"/>
    <n v="41.599999999999987"/>
    <n v="0.15371710519091697"/>
    <n v="0.67307692307692324"/>
    <n v="0.72974670857988178"/>
  </r>
  <r>
    <x v="15"/>
    <n v="7"/>
    <n v="1965.5"/>
    <n v="8.5096774193548388"/>
    <n v="40.199999999999996"/>
    <n v="45.600000000000009"/>
    <n v="0.14173033318834916"/>
    <n v="0.8815789473684208"/>
    <n v="0.84549901315789466"/>
  </r>
  <r>
    <x v="15"/>
    <n v="8"/>
    <n v="1965.5833333333333"/>
    <n v="9.5080645161290303"/>
    <n v="70.2"/>
    <n v="64.800000000000011"/>
    <n v="0.16557443949445264"/>
    <n v="1.0833333333333333"/>
    <n v="0.93753263888888894"/>
  </r>
  <r>
    <x v="15"/>
    <n v="9"/>
    <n v="1965.6666666666667"/>
    <n v="12.061666666666664"/>
    <n v="29.900000000000002"/>
    <n v="91.600000000000009"/>
    <n v="0.23837778845149024"/>
    <n v="0.32641921397379914"/>
    <n v="0.49085739962529323"/>
  </r>
  <r>
    <x v="15"/>
    <n v="10"/>
    <n v="1965.75"/>
    <n v="16.562903225806455"/>
    <n v="10.5"/>
    <n v="140.00000000000006"/>
    <n v="0.40540572656147417"/>
    <n v="7.4999999999999969E-2"/>
    <n v="0.28131518750000001"/>
  </r>
  <r>
    <x v="15"/>
    <n v="11"/>
    <n v="1965.8333333333333"/>
    <n v="16.556666666666665"/>
    <n v="25.599999999999998"/>
    <n v="189.99999999999994"/>
    <n v="0.40514576228175375"/>
    <n v="0.13473684210526318"/>
    <n v="0.33386512000000007"/>
  </r>
  <r>
    <x v="15"/>
    <n v="12"/>
    <n v="1965.9166666666667"/>
    <n v="22.048387096774192"/>
    <n v="25.5"/>
    <n v="233.00000000000006"/>
    <n v="0.64797902762950443"/>
    <n v="0.10944206008583689"/>
    <n v="0.31182376218018382"/>
  </r>
  <r>
    <x v="16"/>
    <n v="1"/>
    <n v="1966"/>
    <n v="22.770967741935483"/>
    <n v="9.6"/>
    <n v="253.80000000000007"/>
    <n v="0.67994697407943705"/>
    <n v="3.7825059101654832E-2"/>
    <n v="0.24774341610359416"/>
  </r>
  <r>
    <x v="16"/>
    <n v="2"/>
    <n v="1966.0833333333333"/>
    <n v="20.255357142857143"/>
    <n v="29.5"/>
    <n v="214.4"/>
    <n v="0.56736385871087225"/>
    <n v="0.13759328358208955"/>
    <n v="0.33633476142636859"/>
  </r>
  <r>
    <x v="16"/>
    <n v="3"/>
    <n v="1966.1666666666667"/>
    <n v="18.29032258064516"/>
    <n v="29.999999999999996"/>
    <n v="176.59999999999994"/>
    <n v="0.47955757118628012"/>
    <n v="0.16987542468856176"/>
    <n v="0.36397175425073336"/>
  </r>
  <r>
    <x v="16"/>
    <n v="4"/>
    <n v="1966.25"/>
    <n v="14.255000000000003"/>
    <n v="5.0999999999999996"/>
    <n v="104.19999999999997"/>
    <n v="0.3141529141228831"/>
    <n v="4.8944337811900197E-2"/>
    <n v="0.25785487168482291"/>
  </r>
  <r>
    <x v="16"/>
    <n v="5"/>
    <n v="1966.3333333333333"/>
    <n v="11.369354838709679"/>
    <n v="40.5"/>
    <n v="62.799999999999969"/>
    <n v="0.21695884845958441"/>
    <n v="0.64490445859872647"/>
    <n v="0.71249752297253466"/>
  </r>
  <r>
    <x v="16"/>
    <n v="6"/>
    <n v="1966.4166666666667"/>
    <n v="9.581666666666667"/>
    <n v="60.8"/>
    <n v="41.599999999999987"/>
    <n v="0.16743424971589449"/>
    <n v="1.25"/>
    <n v="0.99874375000000026"/>
  </r>
  <r>
    <x v="16"/>
    <n v="7"/>
    <n v="1966.5"/>
    <n v="8.3580645161290317"/>
    <n v="85.799999999999983"/>
    <n v="45.600000000000009"/>
    <n v="0.13833254854365193"/>
    <n v="1.25"/>
    <n v="0.99874375000000026"/>
  </r>
  <r>
    <x v="16"/>
    <n v="8"/>
    <n v="1966.5833333333333"/>
    <n v="8.2967741935483854"/>
    <n v="35.099999999999994"/>
    <n v="64.800000000000011"/>
    <n v="0.13697547522103495"/>
    <n v="0.54166666666666652"/>
    <n v="0.64601440972222213"/>
  </r>
  <r>
    <x v="16"/>
    <n v="9"/>
    <n v="1966.6666666666667"/>
    <n v="10.365"/>
    <n v="81.400000000000006"/>
    <n v="91.600000000000009"/>
    <n v="0.18810459885804706"/>
    <n v="0.888646288209607"/>
    <n v="0.8490549078964934"/>
  </r>
  <r>
    <x v="16"/>
    <n v="10"/>
    <n v="1966.75"/>
    <n v="13.277419354838708"/>
    <n v="27.900000000000002"/>
    <n v="140.00000000000006"/>
    <n v="0.27893750785358046"/>
    <n v="0.19928571428571423"/>
    <n v="0.38871231974489795"/>
  </r>
  <r>
    <x v="16"/>
    <n v="11"/>
    <n v="1966.8333333333333"/>
    <n v="17.71833333333333"/>
    <n v="28.700000000000003"/>
    <n v="189.99999999999994"/>
    <n v="0.45457695374839346"/>
    <n v="0.15105263157894744"/>
    <n v="0.34791854578947373"/>
  </r>
  <r>
    <x v="16"/>
    <n v="12"/>
    <n v="1966.9166666666667"/>
    <n v="17.837096774193551"/>
    <n v="72.299999999999983"/>
    <n v="233.00000000000006"/>
    <n v="0.45973326160583539"/>
    <n v="0.3103004291845492"/>
    <n v="0.47833859148262065"/>
  </r>
  <r>
    <x v="17"/>
    <n v="1"/>
    <n v="1967"/>
    <n v="19.667741935483875"/>
    <n v="12.5"/>
    <n v="253.80000000000007"/>
    <n v="0.54089788066188282"/>
    <n v="4.9251379038613069E-2"/>
    <n v="0.2581332369108541"/>
  </r>
  <r>
    <x v="17"/>
    <n v="2"/>
    <n v="1967.0833333333333"/>
    <n v="21.973214285714281"/>
    <n v="23.299999999999997"/>
    <n v="214.4"/>
    <n v="0.64462762613039404"/>
    <n v="0.10867537313432835"/>
    <n v="0.31115086537490949"/>
  </r>
  <r>
    <x v="17"/>
    <n v="3"/>
    <n v="1967.1666666666667"/>
    <n v="17.57741935483871"/>
    <n v="5.0999999999999996"/>
    <n v="176.59999999999994"/>
    <n v="0.44848135364299735"/>
    <n v="2.8878822197055502E-2"/>
    <n v="0.23956472737848042"/>
  </r>
  <r>
    <x v="17"/>
    <n v="4"/>
    <n v="1967.25"/>
    <n v="16.686666666666667"/>
    <n v="2.9"/>
    <n v="104.19999999999997"/>
    <n v="0.41057771153368611"/>
    <n v="2.7831094049904036E-2"/>
    <n v="0.23860436310284741"/>
  </r>
  <r>
    <x v="17"/>
    <n v="5"/>
    <n v="1967.3333333333333"/>
    <n v="11.956451612903223"/>
    <n v="20.5"/>
    <n v="62.799999999999969"/>
    <n v="0.23504297724659423"/>
    <n v="0.32643312101910843"/>
    <n v="0.49086814652724259"/>
  </r>
  <r>
    <x v="17"/>
    <n v="6"/>
    <n v="1967.4166666666667"/>
    <n v="10.584999999999999"/>
    <n v="11.5"/>
    <n v="41.599999999999987"/>
    <n v="0.1941990179679193"/>
    <n v="0.27644230769230776"/>
    <n v="0.45163404851608735"/>
  </r>
  <r>
    <x v="17"/>
    <n v="7"/>
    <n v="1967.5"/>
    <n v="9.1564516129032238"/>
    <n v="56.499999999999986"/>
    <n v="45.600000000000009"/>
    <n v="0.15688391426687226"/>
    <n v="1.2390350877192977"/>
    <n v="0.99512866410818712"/>
  </r>
  <r>
    <x v="17"/>
    <n v="8"/>
    <n v="1967.5833333333333"/>
    <n v="8.5677419354838715"/>
    <n v="36.300000000000004"/>
    <n v="64.800000000000011"/>
    <n v="0.14304705293069531"/>
    <n v="0.56018518518518512"/>
    <n v="0.65831854209533602"/>
  </r>
  <r>
    <x v="17"/>
    <n v="9"/>
    <n v="1967.6666666666667"/>
    <n v="11.221666666666666"/>
    <n v="27.5"/>
    <n v="91.600000000000009"/>
    <n v="0.21255047088754783"/>
    <n v="0.30021834061135366"/>
    <n v="0.4704444994136267"/>
  </r>
  <r>
    <x v="17"/>
    <n v="10"/>
    <n v="1967.75"/>
    <n v="16.03064516129032"/>
    <n v="21.7"/>
    <n v="140.00000000000006"/>
    <n v="0.38345589828245419"/>
    <n v="0.15499999999999994"/>
    <n v="0.35129926749999996"/>
  </r>
  <r>
    <x v="17"/>
    <n v="11"/>
    <n v="1967.8333333333333"/>
    <n v="17.470000000000002"/>
    <n v="0"/>
    <n v="189.99999999999994"/>
    <n v="0.44385160739708907"/>
    <n v="0"/>
    <n v="0.21290000000000001"/>
  </r>
  <r>
    <x v="17"/>
    <n v="12"/>
    <n v="1967.9166666666667"/>
    <n v="18.47258064516129"/>
    <n v="12.5"/>
    <n v="233.00000000000006"/>
    <n v="0.48758939515031224"/>
    <n v="5.3648068669527885E-2"/>
    <n v="0.26211430906813538"/>
  </r>
  <r>
    <x v="18"/>
    <n v="1"/>
    <n v="1968"/>
    <n v="23.17258064516129"/>
    <n v="33.5"/>
    <n v="253.80000000000007"/>
    <n v="0.6974765314056488"/>
    <n v="0.13199369582348303"/>
    <n v="0.33148972561121387"/>
  </r>
  <r>
    <x v="18"/>
    <n v="2"/>
    <n v="1968.0833333333333"/>
    <n v="23.38275862068966"/>
    <n v="34"/>
    <n v="220.8"/>
    <n v="0.70656815285828689"/>
    <n v="0.1539855072463768"/>
    <n v="0.35043112364786816"/>
  </r>
  <r>
    <x v="18"/>
    <n v="3"/>
    <n v="1968.1666666666667"/>
    <n v="19.859677419354842"/>
    <n v="28.599999999999998"/>
    <n v="176.59999999999994"/>
    <n v="0.54953195042924485"/>
    <n v="0.16194790486976221"/>
    <n v="0.35723153090527121"/>
  </r>
  <r>
    <x v="18"/>
    <n v="4"/>
    <n v="1968.25"/>
    <n v="16.988333333333333"/>
    <n v="31.600000000000005"/>
    <n v="104.19999999999997"/>
    <n v="0.42328505570995378"/>
    <n v="0.30326295585412683"/>
    <n v="0.47283354799017113"/>
  </r>
  <r>
    <x v="18"/>
    <n v="5"/>
    <n v="1968.3333333333333"/>
    <n v="10.703225806451615"/>
    <n v="125.40000000000002"/>
    <n v="62.799999999999969"/>
    <n v="0.19752652936727291"/>
    <n v="1.25"/>
    <n v="0.99874375000000026"/>
  </r>
  <r>
    <x v="18"/>
    <n v="6"/>
    <n v="1968.4166666666667"/>
    <n v="9.3433333333333355"/>
    <n v="77.899999999999991"/>
    <n v="41.599999999999987"/>
    <n v="0.16146299068343931"/>
    <n v="1.25"/>
    <n v="0.99874375000000026"/>
  </r>
  <r>
    <x v="18"/>
    <n v="7"/>
    <n v="1968.5"/>
    <n v="7.6145161290322596"/>
    <n v="78.799999999999983"/>
    <n v="45.600000000000009"/>
    <n v="0.12250350450082818"/>
    <n v="1.25"/>
    <n v="0.99874375000000026"/>
  </r>
  <r>
    <x v="18"/>
    <n v="8"/>
    <n v="1968.5833333333333"/>
    <n v="8.6596774193548391"/>
    <n v="101.89999999999999"/>
    <n v="64.800000000000011"/>
    <n v="0.14514940495665504"/>
    <n v="1.25"/>
    <n v="0.99874375000000026"/>
  </r>
  <r>
    <x v="18"/>
    <n v="9"/>
    <n v="1968.6666666666667"/>
    <n v="10.628333333333334"/>
    <n v="33.4"/>
    <n v="91.600000000000009"/>
    <n v="0.19541439691837789"/>
    <n v="0.36462882096069865"/>
    <n v="0.52003234921149488"/>
  </r>
  <r>
    <x v="18"/>
    <n v="10"/>
    <n v="1968.75"/>
    <n v="14.012903225806454"/>
    <n v="83.1"/>
    <n v="140.00000000000006"/>
    <n v="0.30522478684553811"/>
    <n v="0.59357142857142831"/>
    <n v="0.68008298505102016"/>
  </r>
  <r>
    <x v="18"/>
    <n v="11"/>
    <n v="1968.8333333333333"/>
    <n v="14.931666666666668"/>
    <n v="43.79999999999999"/>
    <n v="189.99999999999994"/>
    <n v="0.33979677538357211"/>
    <n v="0.23052631578947369"/>
    <n v="0.4145353747368421"/>
  </r>
  <r>
    <x v="18"/>
    <n v="12"/>
    <n v="1968.9166666666667"/>
    <n v="18.025806451612901"/>
    <n v="35.9"/>
    <n v="233.00000000000006"/>
    <n v="0.46796025788120105"/>
    <n v="0.15407725321888407"/>
    <n v="0.3505096549393063"/>
  </r>
  <r>
    <x v="19"/>
    <n v="1"/>
    <n v="1969"/>
    <n v="22.5"/>
    <n v="19.100000000000001"/>
    <n v="253.80000000000007"/>
    <n v="0.66801672102702003"/>
    <n v="7.5256107171000772E-2"/>
    <n v="0.28154415837504759"/>
  </r>
  <r>
    <x v="19"/>
    <n v="2"/>
    <n v="1969.0833333333333"/>
    <n v="19.851785714285715"/>
    <n v="101.6"/>
    <n v="214.4"/>
    <n v="0.54917669957875059"/>
    <n v="0.47388059701492535"/>
    <n v="0.59956411088215633"/>
  </r>
  <r>
    <x v="19"/>
    <n v="3"/>
    <n v="1969.1666666666667"/>
    <n v="17.533870967741933"/>
    <n v="23.8"/>
    <n v="176.59999999999994"/>
    <n v="0.44660262917925769"/>
    <n v="0.13476783691959235"/>
    <n v="0.33389193883715179"/>
  </r>
  <r>
    <x v="19"/>
    <n v="4"/>
    <n v="1969.25"/>
    <n v="14.581666666666667"/>
    <n v="25.200000000000003"/>
    <n v="104.19999999999997"/>
    <n v="0.32640821921770319"/>
    <n v="0.24184261036468338"/>
    <n v="0.4237730626544996"/>
  </r>
  <r>
    <x v="19"/>
    <n v="5"/>
    <n v="1969.3333333333333"/>
    <n v="10.214516129032258"/>
    <n v="60.699999999999996"/>
    <n v="62.799999999999969"/>
    <n v="0.18400901178476659"/>
    <n v="0.96656050955414052"/>
    <n v="0.88665931858290425"/>
  </r>
  <r>
    <x v="19"/>
    <n v="6"/>
    <n v="1969.4166666666667"/>
    <n v="8.8583333333333325"/>
    <n v="23.5"/>
    <n v="41.599999999999987"/>
    <n v="0.14976591257142505"/>
    <n v="0.56490384615384637"/>
    <n v="0.66142727151904601"/>
  </r>
  <r>
    <x v="19"/>
    <n v="7"/>
    <n v="1969.5"/>
    <n v="9.6161290322580673"/>
    <n v="102.69999999999999"/>
    <n v="45.600000000000009"/>
    <n v="0.16830990880850741"/>
    <n v="1.25"/>
    <n v="0.99874375000000026"/>
  </r>
  <r>
    <x v="19"/>
    <n v="8"/>
    <n v="1969.5833333333333"/>
    <n v="9.9258064516129014"/>
    <n v="27.800000000000004"/>
    <n v="64.800000000000011"/>
    <n v="0.17631759140314604"/>
    <n v="0.42901234567901236"/>
    <n v="0.56759853585581466"/>
  </r>
  <r>
    <x v="19"/>
    <n v="9"/>
    <n v="1969.6666666666667"/>
    <n v="8.9433333333333351"/>
    <n v="59.899999999999984"/>
    <n v="91.600000000000009"/>
    <n v="0.15177209723717441"/>
    <n v="0.65393013100436659"/>
    <n v="0.71806538097576311"/>
  </r>
  <r>
    <x v="19"/>
    <n v="10"/>
    <n v="1969.75"/>
    <n v="15.235483870967741"/>
    <n v="1.1000000000000001"/>
    <n v="140.00000000000006"/>
    <n v="0.35162749429087975"/>
    <n v="7.8571428571428542E-3"/>
    <n v="0.22019460341836736"/>
  </r>
  <r>
    <x v="19"/>
    <n v="11"/>
    <n v="1969.8333333333333"/>
    <n v="16.849999999999998"/>
    <n v="22.200000000000003"/>
    <n v="189.99999999999994"/>
    <n v="0.41744053123855529"/>
    <n v="0.11684210526315794"/>
    <n v="0.31830396421052642"/>
  </r>
  <r>
    <x v="19"/>
    <n v="12"/>
    <n v="1969.9166666666667"/>
    <n v="16.737096774193546"/>
    <n v="41.1"/>
    <n v="229.80000000000007"/>
    <n v="0.4126921807112009"/>
    <n v="0.1788511749347258"/>
    <n v="0.37156660571003958"/>
  </r>
  <r>
    <x v="20"/>
    <n v="1"/>
    <n v="1970"/>
    <n v="19.456451612903223"/>
    <n v="27.000000000000004"/>
    <n v="233.60000000000005"/>
    <n v="0.5314102947931737"/>
    <n v="0.11558219178082191"/>
    <n v="0.31720252766407858"/>
  </r>
  <r>
    <x v="20"/>
    <n v="2"/>
    <n v="1970.0833333333333"/>
    <n v="21.653571428571432"/>
    <n v="0"/>
    <n v="244.6"/>
    <n v="0.63033485560690061"/>
    <n v="0"/>
    <n v="0.21290000000000001"/>
  </r>
  <r>
    <x v="20"/>
    <n v="3"/>
    <n v="1970.1666666666667"/>
    <n v="17.148387096774186"/>
    <n v="7.2"/>
    <n v="169.39999999999998"/>
    <n v="0.43008276611593926"/>
    <n v="4.2502951593860694E-2"/>
    <n v="0.25200458720200059"/>
  </r>
  <r>
    <x v="20"/>
    <n v="4"/>
    <n v="1970.25"/>
    <n v="15.873333333333335"/>
    <n v="30.700000000000003"/>
    <n v="112.80000000000001"/>
    <n v="0.37706410372394522"/>
    <n v="0.2721631205673759"/>
    <n v="0.44821959306310044"/>
  </r>
  <r>
    <x v="20"/>
    <n v="5"/>
    <n v="1970.3333333333333"/>
    <n v="11.019354838709678"/>
    <n v="45.099999999999987"/>
    <n v="64.600000000000009"/>
    <n v="0.20660400347305979"/>
    <n v="0.69814241486068085"/>
    <n v="0.74477158532143495"/>
  </r>
  <r>
    <x v="20"/>
    <n v="6"/>
    <n v="1970.4166666666667"/>
    <n v="10.573333333333332"/>
    <n v="53.29999999999999"/>
    <n v="55.599999999999994"/>
    <n v="0.19387264188018055"/>
    <n v="0.95863309352517978"/>
    <n v="0.88296711835567521"/>
  </r>
  <r>
    <x v="20"/>
    <n v="7"/>
    <n v="1970.5"/>
    <n v="8.6177419354838705"/>
    <n v="48.699999999999996"/>
    <n v="59"/>
    <n v="0.14418776660412361"/>
    <n v="0.8254237288135593"/>
    <n v="0.81638813358230389"/>
  </r>
  <r>
    <x v="20"/>
    <n v="8"/>
    <n v="1970.5833333333333"/>
    <n v="8.0806451612903221"/>
    <n v="87.399999999999977"/>
    <n v="59.199999999999989"/>
    <n v="0.13226543704352695"/>
    <n v="1.25"/>
    <n v="0.99874375000000026"/>
  </r>
  <r>
    <x v="20"/>
    <n v="9"/>
    <n v="1970.6666666666667"/>
    <n v="9.8766666666666652"/>
    <n v="64.3"/>
    <n v="89.999999999999972"/>
    <n v="0.17503020361959554"/>
    <n v="0.71444444444444466"/>
    <n v="0.75438069913580263"/>
  </r>
  <r>
    <x v="20"/>
    <n v="10"/>
    <n v="1970.75"/>
    <n v="13.211290322580643"/>
    <n v="6.3999999999999995"/>
    <n v="157.80000000000001"/>
    <n v="0.27663718295315626"/>
    <n v="4.055766793409378E-2"/>
    <n v="0.25023387821455018"/>
  </r>
  <r>
    <x v="20"/>
    <n v="11"/>
    <n v="1970.8333333333333"/>
    <n v="16.933333333333334"/>
    <n v="26.4"/>
    <n v="208.1"/>
    <n v="0.42095786419688147"/>
    <n v="0.12686208553580008"/>
    <n v="0.32703631868942618"/>
  </r>
  <r>
    <x v="20"/>
    <n v="12"/>
    <n v="1970.9166666666667"/>
    <n v="18.579032258064512"/>
    <n v="34.4"/>
    <n v="244.8"/>
    <n v="0.49229486047521492"/>
    <n v="0.14052287581699346"/>
    <n v="0.33886355781964206"/>
  </r>
  <r>
    <x v="21"/>
    <n v="1"/>
    <n v="1971"/>
    <n v="20.785483870967738"/>
    <n v="5.0999999999999996"/>
    <n v="270.89999999999998"/>
    <n v="0.59128072555229239"/>
    <n v="1.8826135105204873E-2"/>
    <n v="0.23032843113088033"/>
  </r>
  <r>
    <x v="21"/>
    <n v="2"/>
    <n v="1971.0833333333333"/>
    <n v="22.567857142857143"/>
    <n v="0.8"/>
    <n v="236.69999999999996"/>
    <n v="0.671011456048761"/>
    <n v="3.3798056611744833E-3"/>
    <n v="0.21604147681586469"/>
  </r>
  <r>
    <x v="21"/>
    <n v="3"/>
    <n v="1971.1666666666667"/>
    <n v="21.19193548387096"/>
    <n v="36.799999999999997"/>
    <n v="202.19999999999996"/>
    <n v="0.60959768821951854"/>
    <n v="0.18199802176063307"/>
    <n v="0.37422011219806667"/>
  </r>
  <r>
    <x v="21"/>
    <n v="4"/>
    <n v="1971.25"/>
    <n v="17.573333333333334"/>
    <n v="83.3"/>
    <n v="113.39999999999996"/>
    <n v="0.44830497493774868"/>
    <n v="0.73456790123456817"/>
    <n v="0.76606545115073943"/>
  </r>
  <r>
    <x v="21"/>
    <n v="5"/>
    <n v="1971.3333333333333"/>
    <n v="11.616129032258064"/>
    <n v="77.399999999999991"/>
    <n v="60.8"/>
    <n v="0.2244514686991628"/>
    <n v="1.25"/>
    <n v="0.99874375000000026"/>
  </r>
  <r>
    <x v="21"/>
    <n v="6"/>
    <n v="1971.4166666666667"/>
    <n v="9.4450000000000003"/>
    <n v="85.799999999999983"/>
    <n v="37.099999999999994"/>
    <n v="0.16399211161162436"/>
    <n v="1.25"/>
    <n v="0.99874375000000026"/>
  </r>
  <r>
    <x v="21"/>
    <n v="7"/>
    <n v="1971.5"/>
    <n v="8.4709677419354872"/>
    <n v="54.3"/>
    <n v="38.499999999999993"/>
    <n v="0.14085727681137553"/>
    <n v="1.25"/>
    <n v="0.99874375000000026"/>
  </r>
  <r>
    <x v="21"/>
    <n v="8"/>
    <n v="1971.5833333333333"/>
    <n v="8.9370967741935488"/>
    <n v="93.999999999999986"/>
    <n v="56.399999999999991"/>
    <n v="0.15162426990733455"/>
    <n v="1.25"/>
    <n v="0.99874375000000026"/>
  </r>
  <r>
    <x v="21"/>
    <n v="9"/>
    <n v="1971.6666666666667"/>
    <n v="11.081666666666667"/>
    <n v="75.199999999999989"/>
    <n v="88.399999999999991"/>
    <n v="0.20842411296402705"/>
    <n v="0.85067873303167418"/>
    <n v="0.8296686411007147"/>
  </r>
  <r>
    <x v="21"/>
    <n v="10"/>
    <n v="1971.75"/>
    <n v="12.982258064516127"/>
    <n v="27.400000000000002"/>
    <n v="151.29999999999995"/>
    <n v="0.26875260956917668"/>
    <n v="0.18109715796430939"/>
    <n v="0.37346096766992742"/>
  </r>
  <r>
    <x v="21"/>
    <n v="11"/>
    <n v="1971.8333333333333"/>
    <n v="15.456666666666667"/>
    <n v="48.8"/>
    <n v="153.99999999999994"/>
    <n v="0.36035827239292501"/>
    <n v="0.31688311688311699"/>
    <n v="0.48346624590993431"/>
  </r>
  <r>
    <x v="21"/>
    <n v="12"/>
    <n v="1971.9166666666667"/>
    <n v="17.967741935483872"/>
    <n v="31.200000000000003"/>
    <n v="229.39999999999998"/>
    <n v="0.46542457091369649"/>
    <n v="0.13600697471665216"/>
    <n v="0.33496374599140016"/>
  </r>
  <r>
    <x v="22"/>
    <n v="1"/>
    <n v="1972"/>
    <n v="20.329032258064515"/>
    <n v="41.9"/>
    <n v="223.00000000000003"/>
    <n v="0.5706872077608498"/>
    <n v="0.18789237668161432"/>
    <n v="0.37917753256651049"/>
  </r>
  <r>
    <x v="22"/>
    <n v="2"/>
    <n v="1972.0833333333333"/>
    <n v="21.105172413793106"/>
    <n v="20.5"/>
    <n v="214.29999999999995"/>
    <n v="0.6056910392616478"/>
    <n v="9.5660289314045757E-2"/>
    <n v="0.29968465716222437"/>
  </r>
  <r>
    <x v="22"/>
    <n v="3"/>
    <n v="1972.1666666666667"/>
    <n v="17.296774193548384"/>
    <n v="0"/>
    <n v="195.49999999999997"/>
    <n v="0.43641780078537423"/>
    <n v="0"/>
    <n v="0.21290000000000001"/>
  </r>
  <r>
    <x v="22"/>
    <n v="4"/>
    <n v="1972.25"/>
    <n v="15.721666666666666"/>
    <n v="38.899999999999991"/>
    <n v="123.59999999999997"/>
    <n v="0.3709449591231328"/>
    <n v="0.31472491909385114"/>
    <n v="0.48178739899823009"/>
  </r>
  <r>
    <x v="22"/>
    <n v="5"/>
    <n v="1972.3333333333333"/>
    <n v="12.174193548387098"/>
    <n v="25"/>
    <n v="76.2"/>
    <n v="0.24197570202268748"/>
    <n v="0.32808398950131235"/>
    <n v="0.49214321959755036"/>
  </r>
  <r>
    <x v="22"/>
    <n v="6"/>
    <n v="1972.4166666666667"/>
    <n v="9.35"/>
    <n v="19.100000000000001"/>
    <n v="62.4"/>
    <n v="0.16162801262180132"/>
    <n v="0.30608974358974361"/>
    <n v="0.47504766677966803"/>
  </r>
  <r>
    <x v="22"/>
    <n v="7"/>
    <n v="1972.5"/>
    <n v="9.4500000000000011"/>
    <n v="73.299999999999983"/>
    <n v="57.8"/>
    <n v="0.16411718728839098"/>
    <n v="1.25"/>
    <n v="0.99874375000000026"/>
  </r>
  <r>
    <x v="22"/>
    <n v="8"/>
    <n v="1972.5833333333333"/>
    <n v="10.075806451612902"/>
    <n v="89.8"/>
    <n v="65.600000000000009"/>
    <n v="0.18028644606558147"/>
    <n v="1.25"/>
    <n v="0.99874375000000026"/>
  </r>
  <r>
    <x v="22"/>
    <n v="9"/>
    <n v="1972.6666666666667"/>
    <n v="12.084999999999997"/>
    <n v="25.5"/>
    <n v="118.60000000000002"/>
    <n v="0.23912118464924018"/>
    <n v="0.21500843170320399"/>
    <n v="0.40176737663124307"/>
  </r>
  <r>
    <x v="22"/>
    <n v="10"/>
    <n v="1972.75"/>
    <n v="14.81451612903226"/>
    <n v="17.900000000000002"/>
    <n v="160.80000000000004"/>
    <n v="0.33528628433517399"/>
    <n v="0.11131840796019898"/>
    <n v="0.31346937649284667"/>
  </r>
  <r>
    <x v="22"/>
    <n v="11"/>
    <n v="1972.8333333333333"/>
    <n v="17.271666666666665"/>
    <n v="20.599999999999998"/>
    <n v="204.39999999999998"/>
    <n v="0.43534372708999586"/>
    <n v="0.10078277886497064"/>
    <n v="0.30420729441523281"/>
  </r>
  <r>
    <x v="22"/>
    <n v="12"/>
    <n v="1972.9166666666667"/>
    <n v="19.987096774193546"/>
    <n v="12.7"/>
    <n v="256.7999999999999"/>
    <n v="0.55527035357531473"/>
    <n v="4.9454828660436156E-2"/>
    <n v="0.25831766037002263"/>
  </r>
  <r>
    <x v="23"/>
    <n v="1"/>
    <n v="1973"/>
    <n v="23.517741935483869"/>
    <n v="15.5"/>
    <n v="269.2"/>
    <n v="0.71237441113623101"/>
    <n v="5.757800891530461E-2"/>
    <n v="0.26566485739210782"/>
  </r>
  <r>
    <x v="23"/>
    <n v="2"/>
    <n v="1973.0833333333333"/>
    <n v="21.17678571428571"/>
    <n v="100.1"/>
    <n v="185.59999999999997"/>
    <n v="0.60891571165733893"/>
    <n v="0.5393318965517242"/>
    <n v="0.64445138608590036"/>
  </r>
  <r>
    <x v="23"/>
    <n v="3"/>
    <n v="1973.1666666666667"/>
    <n v="18.361290322580643"/>
    <n v="27.400000000000002"/>
    <n v="162.6"/>
    <n v="0.4826812109313724"/>
    <n v="0.16851168511685119"/>
    <n v="0.36281442049475843"/>
  </r>
  <r>
    <x v="23"/>
    <n v="4"/>
    <n v="1973.25"/>
    <n v="15.875000000000004"/>
    <n v="45.499999999999986"/>
    <n v="113.79999999999998"/>
    <n v="0.37713158502914673"/>
    <n v="0.39982425307557112"/>
    <n v="0.54628242136946692"/>
  </r>
  <r>
    <x v="23"/>
    <n v="5"/>
    <n v="1973.3333333333333"/>
    <n v="13.008064516129034"/>
    <n v="28.800000000000004"/>
    <n v="74.400000000000006"/>
    <n v="0.26963458643163546"/>
    <n v="0.38709677419354843"/>
    <n v="0.53685879292403749"/>
  </r>
  <r>
    <x v="23"/>
    <n v="6"/>
    <n v="1973.4166666666667"/>
    <n v="8.5400000000000009"/>
    <n v="75.8"/>
    <n v="38.000000000000007"/>
    <n v="0.14241688454757279"/>
    <n v="1.25"/>
    <n v="0.99874375000000026"/>
  </r>
  <r>
    <x v="23"/>
    <n v="7"/>
    <n v="1973.5"/>
    <n v="10.038709677419355"/>
    <n v="68.899999999999991"/>
    <n v="46.3"/>
    <n v="0.17929941892458168"/>
    <n v="1.25"/>
    <n v="0.99874375000000026"/>
  </r>
  <r>
    <x v="23"/>
    <n v="8"/>
    <n v="1973.5833333333333"/>
    <n v="10.582258064516129"/>
    <n v="78.399999999999991"/>
    <n v="61.899999999999984"/>
    <n v="0.1941222799807476"/>
    <n v="1.25"/>
    <n v="0.99874375000000026"/>
  </r>
  <r>
    <x v="23"/>
    <n v="9"/>
    <n v="1973.6666666666667"/>
    <n v="12.751666666666667"/>
    <n v="63.79999999999999"/>
    <n v="88.09999999999998"/>
    <n v="0.26094481476688114"/>
    <n v="0.72417707150964816"/>
    <n v="0.76005638404918574"/>
  </r>
  <r>
    <x v="23"/>
    <n v="10"/>
    <n v="1973.75"/>
    <n v="15.141935483870965"/>
    <n v="100.3"/>
    <n v="127.49999999999994"/>
    <n v="0.34796446738803571"/>
    <n v="0.78666666666666696"/>
    <n v="0.79540883555555575"/>
  </r>
  <r>
    <x v="23"/>
    <n v="11"/>
    <n v="1973.8333333333333"/>
    <n v="16.393333333333331"/>
    <n v="29"/>
    <n v="169.2"/>
    <n v="0.39836027598276291"/>
    <n v="0.17139479905437355"/>
    <n v="0.36526011001570458"/>
  </r>
  <r>
    <x v="23"/>
    <n v="12"/>
    <n v="1973.9166666666667"/>
    <n v="20.227419354838712"/>
    <n v="21.599999999999998"/>
    <n v="211.5"/>
    <n v="0.56610380665613835"/>
    <n v="0.10212765957446808"/>
    <n v="0.30539258850158446"/>
  </r>
  <r>
    <x v="24"/>
    <n v="1"/>
    <n v="1974"/>
    <n v="22.490322580645156"/>
    <n v="87.4"/>
    <n v="199.4"/>
    <n v="0.66758925917894107"/>
    <n v="0.43831494483450351"/>
    <n v="0.57430583938374802"/>
  </r>
  <r>
    <x v="24"/>
    <n v="2"/>
    <n v="1974.0833333333333"/>
    <n v="19.655357142857145"/>
    <n v="51"/>
    <n v="159.20000000000002"/>
    <n v="0.54034123137326096"/>
    <n v="0.32035175879396982"/>
    <n v="0.48615976853488552"/>
  </r>
  <r>
    <x v="24"/>
    <n v="3"/>
    <n v="1974.1666666666667"/>
    <n v="20.806451612903221"/>
    <n v="53.999999999999993"/>
    <n v="152.19999999999999"/>
    <n v="0.5922264363223998"/>
    <n v="0.35479632063074901"/>
    <n v="0.51259206953296466"/>
  </r>
  <r>
    <x v="24"/>
    <n v="4"/>
    <n v="1974.25"/>
    <n v="15.025000000000002"/>
    <n v="80.800000000000011"/>
    <n v="62.400000000000013"/>
    <n v="0.34341090041040057"/>
    <n v="1.25"/>
    <n v="0.99874375000000026"/>
  </r>
  <r>
    <x v="24"/>
    <n v="5"/>
    <n v="1974.3333333333333"/>
    <n v="11.420967741935485"/>
    <n v="83.200000000000045"/>
    <n v="41.79999999999999"/>
    <n v="0.21851284755924086"/>
    <n v="1.25"/>
    <n v="0.99874375000000026"/>
  </r>
  <r>
    <x v="24"/>
    <n v="6"/>
    <n v="1974.4166666666667"/>
    <n v="9.5066666666666642"/>
    <n v="35.799999999999997"/>
    <n v="35.800000000000004"/>
    <n v="0.16553925448344128"/>
    <n v="0.99999999999999978"/>
    <n v="0.90189999999999992"/>
  </r>
  <r>
    <x v="24"/>
    <n v="7"/>
    <n v="1974.5"/>
    <n v="9.5790322580645153"/>
    <n v="110.39999999999999"/>
    <n v="44.4"/>
    <n v="0.16736743896222742"/>
    <n v="1.25"/>
    <n v="0.99874375000000026"/>
  </r>
  <r>
    <x v="24"/>
    <n v="8"/>
    <n v="1974.5833333333333"/>
    <n v="10.21290322580645"/>
    <n v="49"/>
    <n v="60.199999999999996"/>
    <n v="0.18396543639586438"/>
    <n v="0.81395348837209303"/>
    <n v="0.81025478637101145"/>
  </r>
  <r>
    <x v="24"/>
    <n v="9"/>
    <n v="1974.6666666666667"/>
    <n v="10.416666666666668"/>
    <n v="66.600000000000009"/>
    <n v="74.799999999999983"/>
    <n v="0.18952445903905904"/>
    <n v="0.89037433155080248"/>
    <n v="0.84992069618805255"/>
  </r>
  <r>
    <x v="24"/>
    <n v="10"/>
    <n v="1974.75"/>
    <n v="13.61774193548387"/>
    <n v="125.30000000000001"/>
    <n v="100.7"/>
    <n v="0.29094221986994717"/>
    <n v="1.2442899702085404"/>
    <n v="0.99686841730527842"/>
  </r>
  <r>
    <x v="24"/>
    <n v="11"/>
    <n v="1974.8333333333333"/>
    <n v="15.631666666666666"/>
    <n v="4"/>
    <n v="171.29999999999998"/>
    <n v="0.36733432390853055"/>
    <n v="2.3350846468184475E-2"/>
    <n v="0.23449172074132463"/>
  </r>
  <r>
    <x v="24"/>
    <n v="12"/>
    <n v="1974.9166666666667"/>
    <n v="18.417741935483871"/>
    <n v="8.6000000000000014"/>
    <n v="221.79999999999995"/>
    <n v="0.48516940868252867"/>
    <n v="3.8773669972948614E-2"/>
    <n v="0.2486083753631449"/>
  </r>
  <r>
    <x v="25"/>
    <n v="1"/>
    <n v="1975"/>
    <n v="18.806451612903224"/>
    <n v="11.6"/>
    <n v="223.20000000000002"/>
    <n v="0.50238007823257258"/>
    <n v="5.197132616487455E-2"/>
    <n v="0.26059716890841583"/>
  </r>
  <r>
    <x v="25"/>
    <n v="2"/>
    <n v="1975.0833333333333"/>
    <n v="22.653571428571432"/>
    <n v="2.6"/>
    <n v="194.49999999999997"/>
    <n v="0.6747876279254339"/>
    <n v="1.3367609254498716E-2"/>
    <n v="0.22529276827406639"/>
  </r>
  <r>
    <x v="25"/>
    <n v="3"/>
    <n v="1975.1666666666667"/>
    <n v="17.75"/>
    <n v="57"/>
    <n v="162.39999999999998"/>
    <n v="0.45595015490547885"/>
    <n v="0.35098522167487689"/>
    <n v="0.50969565371035452"/>
  </r>
  <r>
    <x v="25"/>
    <n v="4"/>
    <n v="1975.25"/>
    <n v="15.046666666666665"/>
    <n v="12"/>
    <n v="93.799999999999983"/>
    <n v="0.34425248771646855"/>
    <n v="0.12793176972281453"/>
    <n v="0.32796567982505997"/>
  </r>
  <r>
    <x v="25"/>
    <n v="5"/>
    <n v="1975.3333333333333"/>
    <n v="13.887096774193546"/>
    <n v="105.20000000000002"/>
    <n v="64.5"/>
    <n v="0.30063823052345701"/>
    <n v="1.25"/>
    <n v="0.99874375000000026"/>
  </r>
  <r>
    <x v="25"/>
    <n v="6"/>
    <n v="1975.4166666666667"/>
    <n v="8.7383333333333351"/>
    <n v="12.2"/>
    <n v="38.200000000000003"/>
    <n v="0.14696519583476508"/>
    <n v="0.31937172774869105"/>
    <n v="0.48539932841753242"/>
  </r>
  <r>
    <x v="25"/>
    <n v="7"/>
    <n v="1975.5"/>
    <n v="10.866129032258067"/>
    <n v="67.400000000000006"/>
    <n v="60.5"/>
    <n v="0.20217152323943954"/>
    <n v="1.1140495867768596"/>
    <n v="0.94982133652072975"/>
  </r>
  <r>
    <x v="25"/>
    <n v="8"/>
    <n v="1975.5833333333333"/>
    <n v="9.6387096774193548"/>
    <n v="38"/>
    <n v="56.000000000000007"/>
    <n v="0.16888534198701519"/>
    <n v="0.67857142857142849"/>
    <n v="0.7330661989795918"/>
  </r>
  <r>
    <x v="25"/>
    <n v="9"/>
    <n v="1975.6666666666667"/>
    <n v="12.235000000000001"/>
    <n v="74.2"/>
    <n v="82.899999999999991"/>
    <n v="0.24393336213363495"/>
    <n v="0.8950542822677926"/>
    <n v="0.85225821960564074"/>
  </r>
  <r>
    <x v="25"/>
    <n v="10"/>
    <n v="1975.75"/>
    <n v="13.237096774193548"/>
    <n v="125.4"/>
    <n v="99"/>
    <n v="0.27753360854449227"/>
    <n v="1.25"/>
    <n v="0.99874375000000026"/>
  </r>
  <r>
    <x v="25"/>
    <n v="11"/>
    <n v="1975.8333333333333"/>
    <n v="18.073333333333331"/>
    <n v="15"/>
    <n v="172.1"/>
    <n v="0.47003853368741905"/>
    <n v="8.7158628704241722E-2"/>
    <n v="0.29215060629520628"/>
  </r>
  <r>
    <x v="25"/>
    <n v="12"/>
    <n v="1975.9166666666667"/>
    <n v="20.749999999999996"/>
    <n v="16.2"/>
    <n v="228.50000000000003"/>
    <n v="0.58968016813692758"/>
    <n v="7.0897155361050318E-2"/>
    <n v="0.27764275171056602"/>
  </r>
  <r>
    <x v="26"/>
    <n v="1"/>
    <n v="1976"/>
    <n v="20.10806451612903"/>
    <n v="14.399999999999999"/>
    <n v="231.6"/>
    <n v="0.5607220153724165"/>
    <n v="6.2176165803108807E-2"/>
    <n v="0.26980965126580581"/>
  </r>
  <r>
    <x v="26"/>
    <n v="2"/>
    <n v="1976.0833333333333"/>
    <n v="22.662068965517246"/>
    <n v="49.4"/>
    <n v="206.49999999999991"/>
    <n v="0.67516157443231217"/>
    <n v="0.23922518159806305"/>
    <n v="0.42164190414436392"/>
  </r>
  <r>
    <x v="26"/>
    <n v="3"/>
    <n v="1976.1666666666667"/>
    <n v="18.583870967741937"/>
    <n v="2.4"/>
    <n v="179.20000000000007"/>
    <n v="0.49250898508984725"/>
    <n v="1.3392857142857137E-2"/>
    <n v="0.22531609335140307"/>
  </r>
  <r>
    <x v="26"/>
    <n v="4"/>
    <n v="1976.25"/>
    <n v="14.885"/>
    <n v="9.2000000000000011"/>
    <n v="101.2"/>
    <n v="0.33799655732764056"/>
    <n v="9.0909090909090912E-2"/>
    <n v="0.2954785123966942"/>
  </r>
  <r>
    <x v="26"/>
    <n v="5"/>
    <n v="1976.3333333333333"/>
    <n v="10.530645161290327"/>
    <n v="16.400000000000002"/>
    <n v="64.199999999999989"/>
    <n v="0.1926814787681366"/>
    <n v="0.25545171339563871"/>
    <n v="0.43480055803029866"/>
  </r>
  <r>
    <x v="26"/>
    <n v="6"/>
    <n v="1976.4166666666667"/>
    <n v="9.8283333333333367"/>
    <n v="34.999999999999993"/>
    <n v="42.000000000000014"/>
    <n v="0.1737701028482258"/>
    <n v="0.83333333333333293"/>
    <n v="0.82058055555555542"/>
  </r>
  <r>
    <x v="26"/>
    <n v="7"/>
    <n v="1976.5"/>
    <n v="8.4032258064516103"/>
    <n v="19.8"/>
    <n v="54.79999999999999"/>
    <n v="0.13933856861470675"/>
    <n v="0.36131386861313874"/>
    <n v="0.51752912914912896"/>
  </r>
  <r>
    <x v="26"/>
    <n v="8"/>
    <n v="1976.5833333333333"/>
    <n v="9.8354838709677388"/>
    <n v="35"/>
    <n v="85.000000000000014"/>
    <n v="0.17395614000856668"/>
    <n v="0.41176470588235287"/>
    <n v="0.55505224913494799"/>
  </r>
  <r>
    <x v="26"/>
    <n v="9"/>
    <n v="1976.6666666666667"/>
    <n v="11.134999999999996"/>
    <n v="57.20000000000001"/>
    <n v="88.600000000000009"/>
    <n v="0.20999002341935336"/>
    <n v="0.64559819413092556"/>
    <n v="0.71292687707962843"/>
  </r>
  <r>
    <x v="26"/>
    <n v="10"/>
    <n v="1976.75"/>
    <n v="12.585483870967742"/>
    <n v="64.600000000000009"/>
    <n v="114.69999999999999"/>
    <n v="0.25539991134055701"/>
    <n v="0.56320836965998267"/>
    <n v="0.66031150128951699"/>
  </r>
  <r>
    <x v="26"/>
    <n v="11"/>
    <n v="1976.8333333333333"/>
    <n v="16.385000000000002"/>
    <n v="26"/>
    <n v="179.99999999999997"/>
    <n v="0.39801527365494166"/>
    <n v="0.14444444444444446"/>
    <n v="0.34224213580246915"/>
  </r>
  <r>
    <x v="26"/>
    <n v="12"/>
    <n v="1976.9166666666667"/>
    <n v="19.687096774193542"/>
    <n v="15.799999999999997"/>
    <n v="260.2"/>
    <n v="0.54176792942791918"/>
    <n v="6.0722521137586465E-2"/>
    <n v="0.26850043412475832"/>
  </r>
  <r>
    <x v="27"/>
    <n v="1"/>
    <n v="1977"/>
    <n v="21.670967741935481"/>
    <n v="34.800000000000004"/>
    <n v="268.80000000000007"/>
    <n v="0.63111432434320935"/>
    <n v="0.1294642857142857"/>
    <n v="0.32929619539221938"/>
  </r>
  <r>
    <x v="27"/>
    <n v="2"/>
    <n v="1977.0833333333333"/>
    <n v="22.75714285714286"/>
    <n v="5.4"/>
    <n v="227.89999999999995"/>
    <n v="0.67934017508023981"/>
    <n v="2.3694602896007028E-2"/>
    <n v="0.23480761500015115"/>
  </r>
  <r>
    <x v="27"/>
    <n v="3"/>
    <n v="1977.1666666666667"/>
    <n v="18.375806451612902"/>
    <n v="30.6"/>
    <n v="174.79999999999998"/>
    <n v="0.4833207418929692"/>
    <n v="0.17505720823798629"/>
    <n v="0.36836107601233709"/>
  </r>
  <r>
    <x v="27"/>
    <n v="4"/>
    <n v="1977.25"/>
    <n v="13.473333333333334"/>
    <n v="25.799999999999997"/>
    <n v="88.2"/>
    <n v="0.28581442303814297"/>
    <n v="0.29251700680272102"/>
    <n v="0.46438144754500432"/>
  </r>
  <r>
    <x v="27"/>
    <n v="5"/>
    <n v="1977.3333333333333"/>
    <n v="12.054838709677421"/>
    <n v="48.599999999999994"/>
    <n v="66.8"/>
    <n v="0.23816051435545607"/>
    <n v="0.72754491017964062"/>
    <n v="0.76200972874610051"/>
  </r>
  <r>
    <x v="27"/>
    <n v="6"/>
    <n v="1977.4166666666667"/>
    <n v="8.7866666666666653"/>
    <n v="40.199999999999996"/>
    <n v="33"/>
    <n v="0.14808882696669748"/>
    <n v="1.218181818181818"/>
    <n v="0.98809332231404978"/>
  </r>
  <r>
    <x v="27"/>
    <n v="7"/>
    <n v="1977.5"/>
    <n v="8.5709677419354815"/>
    <n v="32.599999999999994"/>
    <n v="46.2"/>
    <n v="0.14312045534746637"/>
    <n v="0.70562770562770549"/>
    <n v="0.74919966080095945"/>
  </r>
  <r>
    <x v="27"/>
    <n v="8"/>
    <n v="1977.5833333333333"/>
    <n v="11.974193548387097"/>
    <n v="26.4"/>
    <n v="96.999999999999986"/>
    <n v="0.23560332127697228"/>
    <n v="0.27216494845360828"/>
    <n v="0.44822105345945373"/>
  </r>
  <r>
    <x v="27"/>
    <n v="9"/>
    <n v="1977.6666666666667"/>
    <n v="10.979999999999999"/>
    <n v="49.4"/>
    <n v="96"/>
    <n v="0.20545969223449978"/>
    <n v="0.51458333333333328"/>
    <n v="0.62772159852430565"/>
  </r>
  <r>
    <x v="27"/>
    <n v="10"/>
    <n v="1977.75"/>
    <n v="15.661290322580646"/>
    <n v="24.999999999999996"/>
    <n v="155.79999999999998"/>
    <n v="0.36852106654609673"/>
    <n v="0.16046213093709885"/>
    <n v="0.3559649049751088"/>
  </r>
  <r>
    <x v="27"/>
    <n v="11"/>
    <n v="1977.8333333333333"/>
    <n v="17.415000000000003"/>
    <n v="65.2"/>
    <n v="198.2"/>
    <n v="0.44148696969670165"/>
    <n v="0.32896064581231083"/>
    <n v="0.49281978360237089"/>
  </r>
  <r>
    <x v="27"/>
    <n v="12"/>
    <n v="1977.9166666666667"/>
    <n v="20.403225806451612"/>
    <n v="19.8"/>
    <n v="246.4"/>
    <n v="0.57403444829266725"/>
    <n v="8.0357142857142863E-2"/>
    <n v="0.28609811065051022"/>
  </r>
  <r>
    <x v="28"/>
    <n v="1"/>
    <n v="1978"/>
    <n v="20.304838709677416"/>
    <n v="31.800000000000004"/>
    <n v="237.19999999999996"/>
    <n v="0.56959581676433457"/>
    <n v="0.13406408094435079"/>
    <n v="0.33328288669952144"/>
  </r>
  <r>
    <x v="28"/>
    <n v="2"/>
    <n v="1978.0833333333333"/>
    <n v="20.799999999999994"/>
    <n v="3.4000000000000004"/>
    <n v="210.79999999999998"/>
    <n v="0.59193545455823848"/>
    <n v="1.6129032258064519E-2"/>
    <n v="0.22784206555671177"/>
  </r>
  <r>
    <x v="28"/>
    <n v="3"/>
    <n v="1978.1666666666667"/>
    <n v="19.399999999999995"/>
    <n v="6.8"/>
    <n v="168.70000000000005"/>
    <n v="0.52887901064862286"/>
    <n v="4.0308239478363948E-2"/>
    <n v="0.25000670200553837"/>
  </r>
  <r>
    <x v="28"/>
    <n v="4"/>
    <n v="1978.25"/>
    <n v="15.411666666666669"/>
    <n v="30.6"/>
    <n v="102.20000000000002"/>
    <n v="0.35857409842834592"/>
    <n v="0.299412915851272"/>
    <n v="0.46981175049115159"/>
  </r>
  <r>
    <x v="28"/>
    <n v="5"/>
    <n v="1978.3333333333333"/>
    <n v="12.359677419354844"/>
    <n v="54.199999999999989"/>
    <n v="60.9"/>
    <n v="0.24797674442912068"/>
    <n v="0.88998357963875185"/>
    <n v="0.84972504684791073"/>
  </r>
  <r>
    <x v="28"/>
    <n v="6"/>
    <n v="1978.4166666666667"/>
    <n v="9.5116666666666649"/>
    <n v="82.2"/>
    <n v="32.400000000000006"/>
    <n v="0.165665131992068"/>
    <n v="1.25"/>
    <n v="0.99874375000000026"/>
  </r>
  <r>
    <x v="28"/>
    <n v="7"/>
    <n v="1978.5"/>
    <n v="8.6580645161290324"/>
    <n v="93.800000000000011"/>
    <n v="45.199999999999996"/>
    <n v="0.14511233595013243"/>
    <n v="1.25"/>
    <n v="0.99874375000000026"/>
  </r>
  <r>
    <x v="28"/>
    <n v="8"/>
    <n v="1978.5833333333333"/>
    <n v="8.5032258064516135"/>
    <n v="64.800000000000011"/>
    <n v="50.399999999999984"/>
    <n v="0.14158455970937883"/>
    <n v="1.25"/>
    <n v="0.99874375000000026"/>
  </r>
  <r>
    <x v="28"/>
    <n v="9"/>
    <n v="1978.6666666666667"/>
    <n v="10.756666666666664"/>
    <n v="122.4"/>
    <n v="77.599999999999994"/>
    <n v="0.19904266832957176"/>
    <n v="1.25"/>
    <n v="0.99874375000000026"/>
  </r>
  <r>
    <x v="28"/>
    <n v="10"/>
    <n v="1978.75"/>
    <n v="14.174193548387093"/>
    <n v="18.600000000000001"/>
    <n v="145.30000000000001"/>
    <n v="0.31115810901856422"/>
    <n v="0.12801101169993118"/>
    <n v="0.32803450473164902"/>
  </r>
  <r>
    <x v="28"/>
    <n v="11"/>
    <n v="1978.8333333333333"/>
    <n v="16.510000000000002"/>
    <n v="29.8"/>
    <n v="172.59999999999997"/>
    <n v="0.40320253696214953"/>
    <n v="0.1726535341830823"/>
    <n v="0.36632661254697768"/>
  </r>
  <r>
    <x v="28"/>
    <n v="12"/>
    <n v="1978.9166666666667"/>
    <n v="18.967741935483875"/>
    <n v="18.200000000000003"/>
    <n v="216.6"/>
    <n v="0.50955746866945084"/>
    <n v="8.4025854108956619E-2"/>
    <n v="0.28936559103205844"/>
  </r>
  <r>
    <x v="29"/>
    <n v="1"/>
    <n v="1979"/>
    <n v="24.612903225806456"/>
    <n v="29.6"/>
    <n v="281.40000000000003"/>
    <n v="0.75837675935405324"/>
    <n v="0.10518834399431413"/>
    <n v="0.30808683140294063"/>
  </r>
  <r>
    <x v="29"/>
    <n v="2"/>
    <n v="1979.0833333333333"/>
    <n v="22.185714285714287"/>
    <n v="34.800000000000004"/>
    <n v="197.20000000000002"/>
    <n v="0.65409037432841766"/>
    <n v="0.17647058823529413"/>
    <n v="0.36955605536332181"/>
  </r>
  <r>
    <x v="29"/>
    <n v="3"/>
    <n v="1979.1666666666667"/>
    <n v="18.919354838709676"/>
    <n v="8.9"/>
    <n v="155.40000000000003"/>
    <n v="0.50740222709798399"/>
    <n v="5.7271557271557264E-2"/>
    <n v="0.26538825818372153"/>
  </r>
  <r>
    <x v="29"/>
    <n v="4"/>
    <n v="1979.25"/>
    <n v="14.17"/>
    <n v="51.600000000000009"/>
    <n v="92.6"/>
    <n v="0.31100309284542799"/>
    <n v="0.55723542116630687"/>
    <n v="0.65636973209745819"/>
  </r>
  <r>
    <x v="29"/>
    <n v="5"/>
    <n v="1979.3333333333333"/>
    <n v="10.545161290322582"/>
    <n v="39.200000000000003"/>
    <n v="44"/>
    <n v="0.19308599799220441"/>
    <n v="0.89090909090909098"/>
    <n v="0.85018833057851251"/>
  </r>
  <r>
    <x v="29"/>
    <n v="6"/>
    <n v="1979.4166666666667"/>
    <n v="10.68"/>
    <n v="10.199999999999999"/>
    <n v="42.2"/>
    <n v="0.19686993752657006"/>
    <n v="0.24170616113744073"/>
    <n v="0.42366204487769815"/>
  </r>
  <r>
    <x v="29"/>
    <n v="7"/>
    <n v="1979.5"/>
    <n v="9.2177419354838683"/>
    <n v="42.20000000000001"/>
    <n v="47.2"/>
    <n v="0.15837571907330425"/>
    <n v="0.89406779661016966"/>
    <n v="0.8517663728095376"/>
  </r>
  <r>
    <x v="29"/>
    <n v="8"/>
    <n v="1979.5833333333333"/>
    <n v="9.5500000000000007"/>
    <n v="97.59999999999998"/>
    <n v="56.800000000000004"/>
    <n v="0.16663235437711346"/>
    <n v="1.25"/>
    <n v="0.99874375000000026"/>
  </r>
  <r>
    <x v="29"/>
    <n v="9"/>
    <n v="1979.6666666666667"/>
    <n v="12.156666666666666"/>
    <n v="144.80000000000001"/>
    <n v="82"/>
    <n v="0.24141317473532958"/>
    <n v="1.25"/>
    <n v="0.99874375000000026"/>
  </r>
  <r>
    <x v="29"/>
    <n v="10"/>
    <n v="1979.75"/>
    <n v="13.767741935483869"/>
    <n v="88.4"/>
    <n v="132.59999999999997"/>
    <n v="0.29632081977640834"/>
    <n v="0.66666666666666685"/>
    <n v="0.7258555555555557"/>
  </r>
  <r>
    <x v="29"/>
    <n v="11"/>
    <n v="1979.8333333333333"/>
    <n v="17.881666666666664"/>
    <n v="61.000000000000007"/>
    <n v="178.19999999999996"/>
    <n v="0.46167265210830677"/>
    <n v="0.34231200897867575"/>
    <n v="0.50307792843007959"/>
  </r>
  <r>
    <x v="29"/>
    <n v="12"/>
    <n v="1979.9166666666667"/>
    <n v="19.782258064516125"/>
    <n v="28.2"/>
    <n v="223.4"/>
    <n v="0.54604773587944477"/>
    <n v="0.12623097582811099"/>
    <n v="0.32648774005381148"/>
  </r>
  <r>
    <x v="30"/>
    <n v="1"/>
    <n v="1980"/>
    <n v="19.548387096774192"/>
    <n v="9.3999999999999986"/>
    <n v="239.29999999999993"/>
    <n v="0.53553601382141669"/>
    <n v="3.928123694107815E-2"/>
    <n v="0.24907100506788762"/>
  </r>
  <r>
    <x v="30"/>
    <n v="2"/>
    <n v="1980.0833333333333"/>
    <n v="21.000000000000004"/>
    <n v="0"/>
    <n v="218.6"/>
    <n v="0.60095267112155837"/>
    <n v="0"/>
    <n v="0.21290000000000001"/>
  </r>
  <r>
    <x v="30"/>
    <n v="3"/>
    <n v="1980.1666666666667"/>
    <n v="18.369354838709675"/>
    <n v="4.2"/>
    <n v="167.60000000000005"/>
    <n v="0.48303648083865786"/>
    <n v="2.5059665871121711E-2"/>
    <n v="0.23606147393213756"/>
  </r>
  <r>
    <x v="30"/>
    <n v="4"/>
    <n v="1980.25"/>
    <n v="17.421666666666663"/>
    <n v="91.2"/>
    <n v="108.8"/>
    <n v="0.44177337839512321"/>
    <n v="0.83823529411764708"/>
    <n v="0.82316364619377169"/>
  </r>
  <r>
    <x v="30"/>
    <n v="5"/>
    <n v="1980.3333333333333"/>
    <n v="13.327419354838705"/>
    <n v="40.4"/>
    <n v="53.399999999999991"/>
    <n v="0.28068380798072029"/>
    <n v="0.75655430711610494"/>
    <n v="0.77860852445678863"/>
  </r>
  <r>
    <x v="30"/>
    <n v="6"/>
    <n v="1980.4166666666667"/>
    <n v="10.074999999999999"/>
    <n v="102.2"/>
    <n v="41.199999999999996"/>
    <n v="0.18026495063020725"/>
    <n v="1.25"/>
    <n v="0.99874375000000026"/>
  </r>
  <r>
    <x v="30"/>
    <n v="7"/>
    <n v="1980.5"/>
    <n v="9.9661290322580705"/>
    <n v="74.600000000000009"/>
    <n v="39.199999999999996"/>
    <n v="0.17737870004824929"/>
    <n v="1.25"/>
    <n v="0.99874375000000026"/>
  </r>
  <r>
    <x v="30"/>
    <n v="8"/>
    <n v="1980.5833333333333"/>
    <n v="10.161290322580646"/>
    <n v="28.599999999999994"/>
    <n v="71.199999999999974"/>
    <n v="0.18257462410054787"/>
    <n v="0.401685393258427"/>
    <n v="0.54765388760888778"/>
  </r>
  <r>
    <x v="30"/>
    <n v="9"/>
    <n v="1980.6666666666667"/>
    <n v="12.663333333333334"/>
    <n v="34"/>
    <n v="108.60000000000002"/>
    <n v="0.25798886140959026"/>
    <n v="0.31307550644567211"/>
    <n v="0.48050281703516029"/>
  </r>
  <r>
    <x v="30"/>
    <n v="10"/>
    <n v="1980.75"/>
    <n v="14.125806451612902"/>
    <n v="104.8"/>
    <n v="131.60000000000002"/>
    <n v="0.30937188679388183"/>
    <n v="0.79635258358662597"/>
    <n v="0.80071979286961492"/>
  </r>
  <r>
    <x v="30"/>
    <n v="11"/>
    <n v="1980.8333333333333"/>
    <n v="18.433333333333334"/>
    <n v="30.6"/>
    <n v="197.20000000000002"/>
    <n v="0.48585715831060922"/>
    <n v="0.15517241379310345"/>
    <n v="0.35144675980975032"/>
  </r>
  <r>
    <x v="30"/>
    <n v="12"/>
    <n v="1980.9166666666667"/>
    <n v="20.862903225806456"/>
    <n v="16.2"/>
    <n v="256.8"/>
    <n v="0.59477227084980977"/>
    <n v="6.3084112149532703E-2"/>
    <n v="0.27062687079657616"/>
  </r>
  <r>
    <x v="31"/>
    <n v="1"/>
    <n v="1981"/>
    <n v="24.677419354838705"/>
    <n v="16.2"/>
    <n v="280.2"/>
    <n v="0.76101742023977759"/>
    <n v="5.7815845824411134E-2"/>
    <n v="0.26587949460999866"/>
  </r>
  <r>
    <x v="31"/>
    <n v="2"/>
    <n v="1981.0833333333333"/>
    <n v="23.087500000000006"/>
    <n v="14.2"/>
    <n v="225.20000000000002"/>
    <n v="0.69377949410728945"/>
    <n v="6.3055062166962689E-2"/>
    <n v="0.27060072980322997"/>
  </r>
  <r>
    <x v="31"/>
    <n v="3"/>
    <n v="1981.1666666666667"/>
    <n v="16.782258064516128"/>
    <n v="37.4"/>
    <n v="144.80000000000001"/>
    <n v="0.41458913780007806"/>
    <n v="0.25828729281767954"/>
    <n v="0.43708698433350635"/>
  </r>
  <r>
    <x v="31"/>
    <n v="4"/>
    <n v="1981.25"/>
    <n v="16.496666666666666"/>
    <n v="5.8"/>
    <n v="123.80000000000001"/>
    <n v="0.40264798867889201"/>
    <n v="4.6849757673667197E-2"/>
    <n v="0.25595470024350081"/>
  </r>
  <r>
    <x v="31"/>
    <n v="5"/>
    <n v="1981.3333333333333"/>
    <n v="12.269354838709676"/>
    <n v="57.599999999999994"/>
    <n v="63.800000000000011"/>
    <n v="0.2450435749123191"/>
    <n v="0.90282131661441978"/>
    <n v="0.85611433948172655"/>
  </r>
  <r>
    <x v="31"/>
    <n v="6"/>
    <n v="1981.4166666666667"/>
    <n v="9.8150000000000031"/>
    <n v="95.199999999999989"/>
    <n v="43.6"/>
    <n v="0.17342356335851514"/>
    <n v="1.25"/>
    <n v="0.99874375000000026"/>
  </r>
  <r>
    <x v="31"/>
    <n v="7"/>
    <n v="1981.5"/>
    <n v="9.4048387096774171"/>
    <n v="89.8"/>
    <n v="52.000000000000007"/>
    <n v="0.16298982800557796"/>
    <n v="1.25"/>
    <n v="0.99874375000000026"/>
  </r>
  <r>
    <x v="31"/>
    <n v="8"/>
    <n v="1981.5833333333333"/>
    <n v="9.6080645161290334"/>
    <n v="113.60000000000001"/>
    <n v="66"/>
    <n v="0.16810471902951468"/>
    <n v="1.25"/>
    <n v="0.99874375000000026"/>
  </r>
  <r>
    <x v="31"/>
    <n v="9"/>
    <n v="1981.6666666666667"/>
    <n v="13.035"/>
    <n v="43.2"/>
    <n v="98.4"/>
    <n v="0.27055689604348254"/>
    <n v="0.43902439024390244"/>
    <n v="0.57481564544913732"/>
  </r>
  <r>
    <x v="31"/>
    <n v="10"/>
    <n v="1981.75"/>
    <n v="14.495161290322583"/>
    <n v="31.2"/>
    <n v="137"/>
    <n v="0.32313990874293602"/>
    <n v="0.22773722627737225"/>
    <n v="0.41224909947253452"/>
  </r>
  <r>
    <x v="31"/>
    <n v="11"/>
    <n v="1981.8333333333333"/>
    <n v="17.395"/>
    <n v="34"/>
    <n v="185.79999999999995"/>
    <n v="0.44062810036252797"/>
    <n v="0.18299246501614644"/>
    <n v="0.37505765994894802"/>
  </r>
  <r>
    <x v="31"/>
    <n v="12"/>
    <n v="1981.9166666666667"/>
    <n v="19.516129032258064"/>
    <n v="4.4000000000000004"/>
    <n v="255.2"/>
    <n v="0.53408793827742518"/>
    <n v="1.7241379310344831E-2"/>
    <n v="0.22886792508917955"/>
  </r>
  <r>
    <x v="32"/>
    <n v="1"/>
    <n v="1982"/>
    <n v="23.716129032258063"/>
    <n v="18.5"/>
    <n v="297.90000000000003"/>
    <n v="0.7208585772168794"/>
    <n v="6.2101376300772067E-2"/>
    <n v="0.26974231739216026"/>
  </r>
  <r>
    <x v="32"/>
    <n v="2"/>
    <n v="1982.0833333333333"/>
    <n v="21.824999999999999"/>
    <n v="3.6000000000000005"/>
    <n v="224.00000000000003"/>
    <n v="0.63800828784873298"/>
    <n v="1.6071428571428573E-2"/>
    <n v="0.22778892442602042"/>
  </r>
  <r>
    <x v="32"/>
    <n v="3"/>
    <n v="1982.1666666666667"/>
    <n v="19.790322580645157"/>
    <n v="27.599999999999998"/>
    <n v="190.60000000000002"/>
    <n v="0.54641058143457644"/>
    <n v="0.14480587618048266"/>
    <n v="0.34255314922005831"/>
  </r>
  <r>
    <x v="32"/>
    <n v="4"/>
    <n v="1982.25"/>
    <n v="15.401666666666673"/>
    <n v="73"/>
    <n v="104.40000000000002"/>
    <n v="0.35817815813936138"/>
    <n v="0.69923371647509569"/>
    <n v="0.74541885064811131"/>
  </r>
  <r>
    <x v="32"/>
    <n v="5"/>
    <n v="1982.3333333333333"/>
    <n v="12.087096774193549"/>
    <n v="27.2"/>
    <n v="52"/>
    <n v="0.23918805573467763"/>
    <n v="0.52307692307692311"/>
    <n v="0.63349649704142008"/>
  </r>
  <r>
    <x v="32"/>
    <n v="6"/>
    <n v="1982.4166666666667"/>
    <n v="8.3433333333333319"/>
    <n v="45.399999999999991"/>
    <n v="38"/>
    <n v="0.13800550920354718"/>
    <n v="1.1947368421052629"/>
    <n v="0.97993300000000005"/>
  </r>
  <r>
    <x v="32"/>
    <n v="7"/>
    <n v="1982.5"/>
    <n v="7.6532258064516139"/>
    <n v="18.2"/>
    <n v="41.4"/>
    <n v="0.12329374849559034"/>
    <n v="0.43961352657004832"/>
    <n v="0.57523881304114455"/>
  </r>
  <r>
    <x v="32"/>
    <n v="8"/>
    <n v="1982.5833333333333"/>
    <n v="11.974193548387101"/>
    <n v="12.799999999999999"/>
    <n v="83.800000000000011"/>
    <n v="0.23560332127697228"/>
    <n v="0.15274463007159902"/>
    <n v="0.34936857787321784"/>
  </r>
  <r>
    <x v="32"/>
    <n v="9"/>
    <n v="1982.6666666666667"/>
    <n v="11.566666666666666"/>
    <n v="33.199999999999996"/>
    <n v="113.20000000000002"/>
    <n v="0.22293701412854419"/>
    <n v="0.293286219081272"/>
    <n v="0.46498831425039644"/>
  </r>
  <r>
    <x v="32"/>
    <n v="10"/>
    <n v="1982.75"/>
    <n v="14.264516129032261"/>
    <n v="18.600000000000001"/>
    <n v="158.80000000000001"/>
    <n v="0.31450656445673536"/>
    <n v="0.11712846347607053"/>
    <n v="0.31855419630224163"/>
  </r>
  <r>
    <x v="32"/>
    <n v="11"/>
    <n v="1982.8333333333333"/>
    <n v="19.988333333333337"/>
    <n v="3.6"/>
    <n v="267.39999999999998"/>
    <n v="0.55532606437149135"/>
    <n v="1.3462976813762156E-2"/>
    <n v="0.22538087128384973"/>
  </r>
  <r>
    <x v="32"/>
    <n v="12"/>
    <n v="1982.9166666666667"/>
    <n v="20.838709677419359"/>
    <n v="5"/>
    <n v="269.39999999999992"/>
    <n v="0.59368125758842449"/>
    <n v="1.8559762435040837E-2"/>
    <n v="0.23008302764150754"/>
  </r>
  <r>
    <x v="33"/>
    <n v="1"/>
    <n v="1983"/>
    <n v="20.411290322580644"/>
    <n v="4.8"/>
    <n v="284.59999999999991"/>
    <n v="0.57439830121021584"/>
    <n v="1.6865776528461003E-2"/>
    <n v="0.2285215930533861"/>
  </r>
  <r>
    <x v="33"/>
    <n v="2"/>
    <n v="1983.0833333333333"/>
    <n v="24.135714285714283"/>
    <n v="3.1999999999999997"/>
    <n v="257.8"/>
    <n v="0.73859267897726633"/>
    <n v="1.2412723041117143E-2"/>
    <n v="0.22441037778035908"/>
  </r>
  <r>
    <x v="33"/>
    <n v="3"/>
    <n v="1983.1666666666667"/>
    <n v="19.532258064516128"/>
    <n v="126.2"/>
    <n v="142.19999999999999"/>
    <n v="0.53481191606815448"/>
    <n v="0.88748241912798886"/>
    <n v="0.8484709713345242"/>
  </r>
  <r>
    <x v="33"/>
    <n v="4"/>
    <n v="1983.25"/>
    <n v="13.455000000000002"/>
    <n v="67.399999999999991"/>
    <n v="71.2"/>
    <n v="0.2851669820333782"/>
    <n v="0.94662921348314588"/>
    <n v="0.87731857009847236"/>
  </r>
  <r>
    <x v="33"/>
    <n v="5"/>
    <n v="1983.3333333333333"/>
    <n v="11.482258064516129"/>
    <n v="55.999999999999993"/>
    <n v="48.4"/>
    <n v="0.22036721828412142"/>
    <n v="1.1570247933884297"/>
    <n v="0.9662503176012569"/>
  </r>
  <r>
    <x v="33"/>
    <n v="6"/>
    <n v="1983.4166666666667"/>
    <n v="8.6583333333333332"/>
    <n v="22.2"/>
    <n v="39.000000000000007"/>
    <n v="0.1451185136570538"/>
    <n v="0.5692307692307691"/>
    <n v="0.66426847337278105"/>
  </r>
  <r>
    <x v="33"/>
    <n v="7"/>
    <n v="1983.5"/>
    <n v="7.85"/>
    <n v="95.399999999999991"/>
    <n v="36"/>
    <n v="0.12736786591041405"/>
    <n v="1.25"/>
    <n v="0.99874375000000026"/>
  </r>
  <r>
    <x v="33"/>
    <n v="8"/>
    <n v="1983.5833333333333"/>
    <n v="10.232258064516129"/>
    <n v="63.599999999999994"/>
    <n v="66.400000000000006"/>
    <n v="0.18448879113052485"/>
    <n v="0.95783132530120463"/>
    <n v="0.88259200537088112"/>
  </r>
  <r>
    <x v="33"/>
    <n v="9"/>
    <n v="1983.6666666666667"/>
    <n v="11.41"/>
    <n v="77.599999999999994"/>
    <n v="100.00000000000001"/>
    <n v="0.2181820429140347"/>
    <n v="0.7759999999999998"/>
    <n v="0.78950773119999984"/>
  </r>
  <r>
    <x v="33"/>
    <n v="10"/>
    <n v="1983.75"/>
    <n v="14.235483870967743"/>
    <n v="37.4"/>
    <n v="144.79999999999995"/>
    <n v="0.31342826863200374"/>
    <n v="0.25828729281767965"/>
    <n v="0.4370869843335064"/>
  </r>
  <r>
    <x v="33"/>
    <n v="11"/>
    <n v="1983.8333333333333"/>
    <n v="17.361666666666672"/>
    <n v="36.200000000000003"/>
    <n v="225.20000000000002"/>
    <n v="0.43919784723030186"/>
    <n v="0.16074600355239788"/>
    <n v="0.35620698940590412"/>
  </r>
  <r>
    <x v="33"/>
    <n v="12"/>
    <n v="1983.9166666666667"/>
    <n v="20.68225806451613"/>
    <n v="19.8"/>
    <n v="272.19999999999993"/>
    <n v="0.5866241961442149"/>
    <n v="7.2740631888317434E-2"/>
    <n v="0.27929384339971314"/>
  </r>
  <r>
    <x v="34"/>
    <n v="1"/>
    <n v="1984"/>
    <n v="19.979032258064517"/>
    <n v="17.2"/>
    <n v="269.59999999999997"/>
    <n v="0.55490703181239343"/>
    <n v="6.3798219584569743E-2"/>
    <n v="0.27126934132553776"/>
  </r>
  <r>
    <x v="34"/>
    <n v="2"/>
    <n v="1984.0833333333333"/>
    <n v="20.527586206896554"/>
    <n v="2.6"/>
    <n v="244.80000000000004"/>
    <n v="0.5796455726816867"/>
    <n v="1.0620915032679737E-2"/>
    <n v="0.22275341768924345"/>
  </r>
  <r>
    <x v="34"/>
    <n v="3"/>
    <n v="1984.1666666666667"/>
    <n v="18.038709677419355"/>
    <n v="21.6"/>
    <n v="191.80000000000004"/>
    <n v="0.46852425124058933"/>
    <n v="0.11261730969760166"/>
    <n v="0.31460755772925614"/>
  </r>
  <r>
    <x v="34"/>
    <n v="4"/>
    <n v="1984.25"/>
    <n v="14.08"/>
    <n v="39.199999999999996"/>
    <n v="102.6"/>
    <n v="0.30768583728593851"/>
    <n v="0.38206627680311889"/>
    <n v="0.53311257670926293"/>
  </r>
  <r>
    <x v="34"/>
    <n v="5"/>
    <n v="1984.3333333333333"/>
    <n v="12.238709677419354"/>
    <n v="29.999999999999996"/>
    <n v="68.999999999999986"/>
    <n v="0.24405309968928696"/>
    <n v="0.43478260869565222"/>
    <n v="0.5717638941398866"/>
  </r>
  <r>
    <x v="34"/>
    <n v="6"/>
    <n v="1984.4166666666667"/>
    <n v="8.7883333333333322"/>
    <n v="33.099999999999994"/>
    <n v="46.999999999999993"/>
    <n v="0.14812767950239955"/>
    <n v="0.70425531914893613"/>
    <n v="0.748389822091444"/>
  </r>
  <r>
    <x v="34"/>
    <n v="7"/>
    <n v="1984.5"/>
    <n v="7.6451612903225801"/>
    <n v="69.999999999999986"/>
    <n v="37.700000000000003"/>
    <n v="0.12312881100980357"/>
    <n v="1.25"/>
    <n v="0.99874375000000026"/>
  </r>
  <r>
    <x v="34"/>
    <n v="8"/>
    <n v="1984.5833333333333"/>
    <n v="9.758064516129032"/>
    <n v="100.80000000000001"/>
    <n v="63.79999999999999"/>
    <n v="0.17194900992433629"/>
    <n v="1.25"/>
    <n v="0.99874375000000026"/>
  </r>
  <r>
    <x v="34"/>
    <n v="9"/>
    <n v="1984.6666666666667"/>
    <n v="10.111666666666666"/>
    <n v="61.8"/>
    <n v="80.999999999999986"/>
    <n v="0.18124399850912401"/>
    <n v="0.76296296296296306"/>
    <n v="0.78222070233196161"/>
  </r>
  <r>
    <x v="34"/>
    <n v="10"/>
    <n v="1984.75"/>
    <n v="14.169354838709676"/>
    <n v="21.6"/>
    <n v="162.80000000000001"/>
    <n v="0.31097924774042873"/>
    <n v="0.13267813267813267"/>
    <n v="0.33208274544367911"/>
  </r>
  <r>
    <x v="34"/>
    <n v="11"/>
    <n v="1984.8333333333333"/>
    <n v="17.101666666666667"/>
    <n v="29"/>
    <n v="222.80000000000004"/>
    <n v="0.42809462439412344"/>
    <n v="0.13016157989228005"/>
    <n v="0.32990120427463104"/>
  </r>
  <r>
    <x v="34"/>
    <n v="12"/>
    <n v="1984.9166666666667"/>
    <n v="19.4758064516129"/>
    <n v="11.8"/>
    <n v="290.79999999999995"/>
    <n v="0.5322785310611805"/>
    <n v="4.0577716643741414E-2"/>
    <n v="0.25025213701613347"/>
  </r>
  <r>
    <x v="35"/>
    <n v="1"/>
    <n v="1985"/>
    <n v="20.809677419354831"/>
    <n v="5.6"/>
    <n v="295.79999999999995"/>
    <n v="0.59237192508862924"/>
    <n v="1.8931710615280598E-2"/>
    <n v="0.23042568613279168"/>
  </r>
  <r>
    <x v="35"/>
    <n v="2"/>
    <n v="1985.0833333333333"/>
    <n v="21.139285714285716"/>
    <n v="0"/>
    <n v="267.59999999999991"/>
    <n v="0.60722731658432716"/>
    <n v="0"/>
    <n v="0.21290000000000001"/>
  </r>
  <r>
    <x v="35"/>
    <n v="3"/>
    <n v="1985.1666666666667"/>
    <n v="20.720967741935485"/>
    <n v="48.2"/>
    <n v="219.00000000000003"/>
    <n v="0.58837051827108389"/>
    <n v="0.22009132420091324"/>
    <n v="0.40596234081858174"/>
  </r>
  <r>
    <x v="35"/>
    <n v="4"/>
    <n v="1985.25"/>
    <n v="15.336666666666666"/>
    <n v="67.599999999999994"/>
    <n v="98.8"/>
    <n v="0.35560938358877753"/>
    <n v="0.68421052631578949"/>
    <n v="0.73645789473684209"/>
  </r>
  <r>
    <x v="35"/>
    <n v="5"/>
    <n v="1985.3333333333333"/>
    <n v="11.161290322580646"/>
    <n v="37.199999999999996"/>
    <n v="58.999999999999993"/>
    <n v="0.21076466292712426"/>
    <n v="0.63050847457627124"/>
    <n v="0.70353540591783981"/>
  </r>
  <r>
    <x v="35"/>
    <n v="6"/>
    <n v="1985.4166666666667"/>
    <n v="9.1616666666666688"/>
    <n v="38"/>
    <n v="42.100000000000009"/>
    <n v="0.15701047049343181"/>
    <n v="0.9026128266033252"/>
    <n v="0.85601121016017734"/>
  </r>
  <r>
    <x v="35"/>
    <n v="7"/>
    <n v="1985.5"/>
    <n v="9.0306451612903196"/>
    <n v="27.599999999999998"/>
    <n v="57.000000000000007"/>
    <n v="0.15385218727663347"/>
    <n v="0.48421052631578937"/>
    <n v="0.60678589473684208"/>
  </r>
  <r>
    <x v="35"/>
    <n v="8"/>
    <n v="1985.5833333333333"/>
    <n v="9.622580645161289"/>
    <n v="119"/>
    <n v="64.400000000000006"/>
    <n v="0.1684741826698912"/>
    <n v="1.25"/>
    <n v="0.99874375000000026"/>
  </r>
  <r>
    <x v="35"/>
    <n v="9"/>
    <n v="1985.6666666666667"/>
    <n v="10.038333333333334"/>
    <n v="52.2"/>
    <n v="77.8"/>
    <n v="0.17928942407138546"/>
    <n v="0.67095115681233941"/>
    <n v="0.72845852393256727"/>
  </r>
  <r>
    <x v="35"/>
    <n v="10"/>
    <n v="1985.75"/>
    <n v="14.664516129032261"/>
    <n v="25.4"/>
    <n v="160.99999999999994"/>
    <n v="0.32955369834238774"/>
    <n v="0.15776397515527954"/>
    <n v="0.3536619965279118"/>
  </r>
  <r>
    <x v="35"/>
    <n v="11"/>
    <n v="1985.8333333333333"/>
    <n v="17.528333333333332"/>
    <n v="17.400000000000002"/>
    <n v="213"/>
    <n v="0.44636390459436787"/>
    <n v="8.1690140845070439E-2"/>
    <n v="0.28728607577861537"/>
  </r>
  <r>
    <x v="35"/>
    <n v="12"/>
    <n v="1985.9166666666667"/>
    <n v="17.269354838709678"/>
    <n v="27.799999999999997"/>
    <n v="217.79999999999998"/>
    <n v="0.43524487343838936"/>
    <n v="0.12764003673094582"/>
    <n v="0.32771227164372668"/>
  </r>
  <r>
    <x v="36"/>
    <n v="1"/>
    <n v="1986"/>
    <n v="19.691935483870971"/>
    <n v="4.8"/>
    <n v="299.8"/>
    <n v="0.54198546462574482"/>
    <n v="1.6010673782521679E-2"/>
    <n v="0.22773287457370958"/>
  </r>
  <r>
    <x v="36"/>
    <n v="2"/>
    <n v="1986.0833333333333"/>
    <n v="19.803571428571427"/>
    <n v="4.4000000000000004"/>
    <n v="225.99999999999994"/>
    <n v="0.54700673324549598"/>
    <n v="1.9469026548672573E-2"/>
    <n v="0.23092057232359622"/>
  </r>
  <r>
    <x v="36"/>
    <n v="3"/>
    <n v="1986.1666666666667"/>
    <n v="21.135483870967747"/>
    <n v="0.2"/>
    <n v="266.60000000000002"/>
    <n v="0.6070561190698528"/>
    <n v="7.501875468867217E-4"/>
    <n v="0.21359776367572766"/>
  </r>
  <r>
    <x v="36"/>
    <n v="4"/>
    <n v="1986.25"/>
    <n v="14.944999999999997"/>
    <n v="31.2"/>
    <n v="135.20000000000002"/>
    <n v="0.34031196407521891"/>
    <n v="0.23076923076923073"/>
    <n v="0.4147343195266272"/>
  </r>
  <r>
    <x v="36"/>
    <n v="5"/>
    <n v="1986.3333333333333"/>
    <n v="12.520967741935484"/>
    <n v="39.800000000000011"/>
    <n v="63.399999999999991"/>
    <n v="0.25326589564298163"/>
    <n v="0.62776025236593092"/>
    <n v="0.7018131506931109"/>
  </r>
  <r>
    <x v="36"/>
    <n v="6"/>
    <n v="1986.4166666666667"/>
    <n v="8.99"/>
    <n v="23.599999999999998"/>
    <n v="31.900000000000006"/>
    <n v="0.15288142835147167"/>
    <n v="0.73981191222570508"/>
    <n v="0.769078304065408"/>
  </r>
  <r>
    <x v="36"/>
    <n v="7"/>
    <n v="1986.5"/>
    <n v="8.370967741935484"/>
    <n v="92.600000000000037"/>
    <n v="42"/>
    <n v="0.13861945674597045"/>
    <n v="1.25"/>
    <n v="0.99874375000000026"/>
  </r>
  <r>
    <x v="36"/>
    <n v="8"/>
    <n v="1986.5833333333333"/>
    <n v="9.2419354838709697"/>
    <n v="90"/>
    <n v="63.300000000000011"/>
    <n v="0.15896726451715112"/>
    <n v="1.25"/>
    <n v="0.99874375000000026"/>
  </r>
  <r>
    <x v="36"/>
    <n v="9"/>
    <n v="1986.6666666666667"/>
    <n v="11.221666666666666"/>
    <n v="71.800000000000026"/>
    <n v="85.000000000000014"/>
    <n v="0.21255047088754783"/>
    <n v="0.84470588235294131"/>
    <n v="0.82655556927335638"/>
  </r>
  <r>
    <x v="36"/>
    <n v="10"/>
    <n v="1986.75"/>
    <n v="12.409677419354843"/>
    <n v="78.800000000000011"/>
    <n v="147.60000000000002"/>
    <n v="0.24960935347722168"/>
    <n v="0.53387533875338755"/>
    <n v="0.64078820734277808"/>
  </r>
  <r>
    <x v="36"/>
    <n v="11"/>
    <n v="1986.8333333333333"/>
    <n v="16.616666666666667"/>
    <n v="14.4"/>
    <n v="222.80000000000004"/>
    <n v="0.40764942455146697"/>
    <n v="6.4631956912028721E-2"/>
    <n v="0.27201912947342294"/>
  </r>
  <r>
    <x v="36"/>
    <n v="12"/>
    <n v="1986.9166666666667"/>
    <n v="18.256451612903223"/>
    <n v="29.200000000000003"/>
    <n v="244.60000000000005"/>
    <n v="0.47806850227932113"/>
    <n v="0.11937857726901062"/>
    <n v="0.32051906508465106"/>
  </r>
  <r>
    <x v="37"/>
    <n v="1"/>
    <n v="1987"/>
    <n v="18.783870967741933"/>
    <n v="37.200000000000003"/>
    <n v="249.19999999999996"/>
    <n v="0.501376822417541"/>
    <n v="0.14927768860353133"/>
    <n v="0.34639594593550083"/>
  </r>
  <r>
    <x v="37"/>
    <n v="2"/>
    <n v="1987.0833333333333"/>
    <n v="20.808928571428567"/>
    <n v="13.4"/>
    <n v="235.80000000000007"/>
    <n v="0.59233815103780707"/>
    <n v="5.68278201865988E-2"/>
    <n v="0.26498766662278306"/>
  </r>
  <r>
    <x v="37"/>
    <n v="3"/>
    <n v="1987.1666666666667"/>
    <n v="17.159677419354839"/>
    <n v="22.799999999999997"/>
    <n v="195.30000000000004"/>
    <n v="0.43056368530931544"/>
    <n v="0.11674347158218122"/>
    <n v="0.31821776470560476"/>
  </r>
  <r>
    <x v="37"/>
    <n v="4"/>
    <n v="1987.25"/>
    <n v="16.151666666666664"/>
    <n v="23.8"/>
    <n v="132.29999999999995"/>
    <n v="0.38840356191977432"/>
    <n v="0.17989417989417997"/>
    <n v="0.37244662523445599"/>
  </r>
  <r>
    <x v="37"/>
    <n v="5"/>
    <n v="1987.3333333333333"/>
    <n v="12.31774193548387"/>
    <n v="106.80000000000001"/>
    <n v="70.8"/>
    <n v="0.2466123416035817"/>
    <n v="1.25"/>
    <n v="0.99874375000000026"/>
  </r>
  <r>
    <x v="37"/>
    <n v="6"/>
    <n v="1987.4166666666667"/>
    <n v="10.285"/>
    <n v="64"/>
    <n v="34.999999999999993"/>
    <n v="0.18591991704461405"/>
    <n v="1.25"/>
    <n v="0.99874375000000026"/>
  </r>
  <r>
    <x v="37"/>
    <n v="7"/>
    <n v="1987.5"/>
    <n v="8.3887096774193548"/>
    <n v="65.000000000000014"/>
    <n v="37.1"/>
    <n v="0.13901464263331889"/>
    <n v="1.25"/>
    <n v="0.99874375000000026"/>
  </r>
  <r>
    <x v="37"/>
    <n v="8"/>
    <n v="1987.5833333333333"/>
    <n v="9.7193548387096804"/>
    <n v="33"/>
    <n v="55.399999999999991"/>
    <n v="0.17095131488010185"/>
    <n v="0.59566787003610122"/>
    <n v="0.68143170248537066"/>
  </r>
  <r>
    <x v="37"/>
    <n v="9"/>
    <n v="1987.6666666666667"/>
    <n v="11.885"/>
    <n v="17.8"/>
    <n v="94"/>
    <n v="0.23279450517389422"/>
    <n v="0.18936170212765957"/>
    <n v="0.38041069126301497"/>
  </r>
  <r>
    <x v="37"/>
    <n v="10"/>
    <n v="1987.75"/>
    <n v="13.838709677419354"/>
    <n v="78.800000000000011"/>
    <n v="157.99999999999997"/>
    <n v="0.2988839280487095"/>
    <n v="0.49873417721519003"/>
    <n v="0.61685246146450901"/>
  </r>
  <r>
    <x v="37"/>
    <n v="11"/>
    <n v="1987.8333333333333"/>
    <n v="17.541666666666668"/>
    <n v="8.1999999999999993"/>
    <n v="212.39999999999992"/>
    <n v="0.44693876490043322"/>
    <n v="3.8606403013182689E-2"/>
    <n v="0.24845589008763624"/>
  </r>
  <r>
    <x v="37"/>
    <n v="12"/>
    <n v="1987.9166666666667"/>
    <n v="19.903225806451616"/>
    <n v="21.2"/>
    <n v="264.60000000000002"/>
    <n v="0.55149265573585526"/>
    <n v="8.0120937263794392E-2"/>
    <n v="0.28588751526141659"/>
  </r>
  <r>
    <x v="38"/>
    <n v="1"/>
    <n v="1988"/>
    <n v="22.254838709677422"/>
    <n v="15.8"/>
    <n v="298.70000000000005"/>
    <n v="0.65716081213797939"/>
    <n v="5.289588215600937E-2"/>
    <n v="0.26143388795930678"/>
  </r>
  <r>
    <x v="38"/>
    <n v="2"/>
    <n v="1988.0833333333333"/>
    <n v="19.722413793103453"/>
    <n v="21.2"/>
    <n v="230.60000000000002"/>
    <n v="0.54335589339505397"/>
    <n v="9.1934084995663468E-2"/>
    <n v="0.29638684159652895"/>
  </r>
  <r>
    <x v="38"/>
    <n v="3"/>
    <n v="1988.1666666666667"/>
    <n v="20.335483870967749"/>
    <n v="15.2"/>
    <n v="228.40000000000003"/>
    <n v="0.57097825476285935"/>
    <n v="6.6549912434325731E-2"/>
    <n v="0.27374269217675073"/>
  </r>
  <r>
    <x v="38"/>
    <n v="4"/>
    <n v="1988.25"/>
    <n v="15.346666666666666"/>
    <n v="17.799999999999997"/>
    <n v="119.60000000000002"/>
    <n v="0.35600403234254829"/>
    <n v="0.14882943143812705"/>
    <n v="0.34601117688840166"/>
  </r>
  <r>
    <x v="38"/>
    <n v="5"/>
    <n v="1988.3333333333333"/>
    <n v="13.612903225806452"/>
    <n v="120.8"/>
    <n v="57.800000000000004"/>
    <n v="0.29076960032857968"/>
    <n v="1.25"/>
    <n v="0.99874375000000026"/>
  </r>
  <r>
    <x v="38"/>
    <n v="6"/>
    <n v="1988.4166666666667"/>
    <n v="10.590000000000005"/>
    <n v="103.99999999999999"/>
    <n v="45.8"/>
    <n v="0.19433900269996307"/>
    <n v="1.25"/>
    <n v="0.99874375000000026"/>
  </r>
  <r>
    <x v="38"/>
    <n v="7"/>
    <n v="1988.5"/>
    <n v="9.7709677419354826"/>
    <n v="54.4"/>
    <n v="49.599999999999994"/>
    <n v="0.17228244434248796"/>
    <n v="1.0967741935483872"/>
    <n v="0.94296597294484941"/>
  </r>
  <r>
    <x v="38"/>
    <n v="8"/>
    <n v="1988.5833333333333"/>
    <n v="10.001612903225807"/>
    <n v="26.800000000000004"/>
    <n v="66.999999999999986"/>
    <n v="0.17831599525789743"/>
    <n v="0.40000000000000013"/>
    <n v="0.54641200000000012"/>
  </r>
  <r>
    <x v="38"/>
    <n v="9"/>
    <n v="1988.6666666666667"/>
    <n v="12.905000000000003"/>
    <n v="74.199999999999989"/>
    <n v="118.4"/>
    <n v="0.26612200171861344"/>
    <n v="0.62668918918918903"/>
    <n v="0.70114094999771726"/>
  </r>
  <r>
    <x v="38"/>
    <n v="10"/>
    <n v="1988.75"/>
    <n v="15.680645161290323"/>
    <n v="22.600000000000005"/>
    <n v="202.80000000000007"/>
    <n v="0.36929733886549743"/>
    <n v="0.11143984220907296"/>
    <n v="0.31357581949355956"/>
  </r>
  <r>
    <x v="38"/>
    <n v="11"/>
    <n v="1988.8333333333333"/>
    <n v="15.738333333333335"/>
    <n v="46.999999999999993"/>
    <n v="189.6"/>
    <n v="0.37161528274404393"/>
    <n v="0.24789029535864976"/>
    <n v="0.42868455364613933"/>
  </r>
  <r>
    <x v="38"/>
    <n v="12"/>
    <n v="1988.9166666666667"/>
    <n v="20.824193548387104"/>
    <n v="33.599999999999994"/>
    <n v="248.39999999999998"/>
    <n v="0.59302660657895911"/>
    <n v="0.13526570048309178"/>
    <n v="0.33432266097225138"/>
  </r>
  <r>
    <x v="39"/>
    <n v="1"/>
    <n v="1989"/>
    <n v="20.877419354838704"/>
    <n v="1.6"/>
    <n v="299.39999999999992"/>
    <n v="0.59542683334096214"/>
    <n v="5.3440213760855056E-3"/>
    <n v="0.21786465190456619"/>
  </r>
  <r>
    <x v="39"/>
    <n v="2"/>
    <n v="1989.0833333333333"/>
    <n v="21.526785714285719"/>
    <n v="0.8"/>
    <n v="267.3"/>
    <n v="0.6246491522668326"/>
    <n v="2.9928918817807709E-3"/>
    <n v="0.21568212589656244"/>
  </r>
  <r>
    <x v="39"/>
    <n v="3"/>
    <n v="1989.1666666666667"/>
    <n v="20.266129032258064"/>
    <n v="30.4"/>
    <n v="202.99999999999997"/>
    <n v="0.5678497202791204"/>
    <n v="0.14975369458128079"/>
    <n v="0.34680442747943407"/>
  </r>
  <r>
    <x v="39"/>
    <n v="4"/>
    <n v="1989.25"/>
    <n v="15.823333333333334"/>
    <n v="5.2"/>
    <n v="117.19999999999997"/>
    <n v="0.37504205733260559"/>
    <n v="4.4368600682593864E-2"/>
    <n v="0.25370109261610507"/>
  </r>
  <r>
    <x v="39"/>
    <n v="5"/>
    <n v="1989.3333333333333"/>
    <n v="12.587096774193547"/>
    <n v="70.599999999999994"/>
    <n v="63.2"/>
    <n v="0.25545339569317549"/>
    <n v="1.1170886075949367"/>
    <n v="0.95101240886877125"/>
  </r>
  <r>
    <x v="39"/>
    <n v="6"/>
    <n v="1989.4166666666667"/>
    <n v="8.0016666666666687"/>
    <n v="57.199999999999996"/>
    <n v="37.199999999999996"/>
    <n v="0.13057347383232168"/>
    <n v="1.25"/>
    <n v="0.99874375000000026"/>
  </r>
  <r>
    <x v="39"/>
    <n v="7"/>
    <n v="1989.5"/>
    <n v="8.0483870967741922"/>
    <n v="69.2"/>
    <n v="40.799999999999997"/>
    <n v="0.13157248800608379"/>
    <n v="1.25"/>
    <n v="0.99874375000000026"/>
  </r>
  <r>
    <x v="39"/>
    <n v="8"/>
    <n v="1989.5833333333333"/>
    <n v="8.1483870967741936"/>
    <n v="89.000000000000028"/>
    <n v="54.79999999999999"/>
    <n v="0.13372910399397483"/>
    <n v="1.25"/>
    <n v="0.99874375000000026"/>
  </r>
  <r>
    <x v="39"/>
    <n v="9"/>
    <n v="1989.6666666666667"/>
    <n v="11.431666666666668"/>
    <n v="54.79999999999999"/>
    <n v="100"/>
    <n v="0.21883584565225828"/>
    <n v="0.54799999999999993"/>
    <n v="0.6502410448"/>
  </r>
  <r>
    <x v="39"/>
    <n v="10"/>
    <n v="1989.75"/>
    <n v="13.417741935483873"/>
    <n v="40.599999999999994"/>
    <n v="155.20000000000002"/>
    <n v="0.28385369465296983"/>
    <n v="0.26159793814432986"/>
    <n v="0.4397515628321288"/>
  </r>
  <r>
    <x v="39"/>
    <n v="11"/>
    <n v="1989.8333333333333"/>
    <n v="18.145"/>
    <n v="34.4"/>
    <n v="175.8"/>
    <n v="0.47317701740161167"/>
    <n v="0.19567690557451647"/>
    <n v="0.38569898063913249"/>
  </r>
  <r>
    <x v="39"/>
    <n v="12"/>
    <n v="1989.9166666666667"/>
    <n v="20.411290322580641"/>
    <n v="38.200000000000003"/>
    <n v="263.59999999999997"/>
    <n v="0.57439830121021562"/>
    <n v="0.14491654021244313"/>
    <n v="0.34264836344440586"/>
  </r>
  <r>
    <x v="40"/>
    <n v="1"/>
    <n v="1990"/>
    <n v="21.656451612903226"/>
    <n v="13.600000000000001"/>
    <n v="272"/>
    <n v="0.63046391831554893"/>
    <n v="0.05"/>
    <n v="0.25881175000000001"/>
  </r>
  <r>
    <x v="40"/>
    <n v="2"/>
    <n v="1990.0833333333333"/>
    <n v="19.869642857142857"/>
    <n v="10"/>
    <n v="203.8"/>
    <n v="0.54998057957144442"/>
    <n v="4.9067713444553483E-2"/>
    <n v="0.25796673016417221"/>
  </r>
  <r>
    <x v="40"/>
    <n v="3"/>
    <n v="1990.1666666666667"/>
    <n v="20.393548387096772"/>
    <n v="7.8"/>
    <n v="231.39999999999998"/>
    <n v="0.57359782971979167"/>
    <n v="3.3707865168539332E-2"/>
    <n v="0.24398425703825274"/>
  </r>
  <r>
    <x v="40"/>
    <n v="4"/>
    <n v="1990.25"/>
    <n v="15.828333333333335"/>
    <n v="9.1999999999999993"/>
    <n v="139.19999999999999"/>
    <n v="0.37524405306023906"/>
    <n v="6.6091954022988508E-2"/>
    <n v="0.2733313111045052"/>
  </r>
  <r>
    <x v="40"/>
    <n v="5"/>
    <n v="1990.3333333333333"/>
    <n v="13.395161290322578"/>
    <n v="14.199999999999998"/>
    <n v="108"/>
    <n v="0.28305938341597453"/>
    <n v="0.13148148148148145"/>
    <n v="0.3310457774348422"/>
  </r>
  <r>
    <x v="40"/>
    <n v="6"/>
    <n v="1990.4166666666667"/>
    <n v="9.5849999999999991"/>
    <n v="60.6"/>
    <n v="57.599999999999994"/>
    <n v="0.16751881168031177"/>
    <n v="1.0520833333333335"/>
    <n v="0.92456314019097241"/>
  </r>
  <r>
    <x v="40"/>
    <n v="7"/>
    <n v="1990.5"/>
    <n v="9.4822580645161292"/>
    <n v="103.00000000000001"/>
    <n v="53.4"/>
    <n v="0.16492568938420782"/>
    <n v="1.25"/>
    <n v="0.99874375000000026"/>
  </r>
  <r>
    <x v="40"/>
    <n v="8"/>
    <n v="1990.5833333333333"/>
    <n v="9.2016129032258078"/>
    <n v="81.40000000000002"/>
    <n v="64.599999999999994"/>
    <n v="0.1579821969494084"/>
    <n v="1.25"/>
    <n v="0.99874375000000026"/>
  </r>
  <r>
    <x v="40"/>
    <n v="9"/>
    <n v="1990.6666666666667"/>
    <n v="12.339999999999998"/>
    <n v="40.800000000000004"/>
    <n v="107.2"/>
    <n v="0.2473359695172884"/>
    <n v="0.38059701492537318"/>
    <n v="0.53201611160614848"/>
  </r>
  <r>
    <x v="40"/>
    <n v="10"/>
    <n v="1990.75"/>
    <n v="15.17258064516129"/>
    <n v="42"/>
    <n v="167.99999999999994"/>
    <n v="0.34916246150368535"/>
    <n v="0.25000000000000011"/>
    <n v="0.43039375000000013"/>
  </r>
  <r>
    <x v="40"/>
    <n v="11"/>
    <n v="1990.8333333333333"/>
    <n v="18.623333333333335"/>
    <n v="13.6"/>
    <n v="253.59999999999997"/>
    <n v="0.49425605050025684"/>
    <n v="5.3627760252365937E-2"/>
    <n v="0.26209594184438095"/>
  </r>
  <r>
    <x v="40"/>
    <n v="12"/>
    <n v="1990.9166666666667"/>
    <n v="19.588709677419356"/>
    <n v="37.4"/>
    <n v="241.2"/>
    <n v="0.53734677059241487"/>
    <n v="0.1550580431177446"/>
    <n v="0.35134892240016058"/>
  </r>
  <r>
    <x v="41"/>
    <n v="1"/>
    <n v="1991"/>
    <n v="22.141935483870967"/>
    <n v="28.799999999999997"/>
    <n v="287.00000000000006"/>
    <n v="0.65214373594582842"/>
    <n v="0.1003484320557491"/>
    <n v="0.30382430171545122"/>
  </r>
  <r>
    <x v="41"/>
    <n v="2"/>
    <n v="1991.0833333333333"/>
    <n v="21.855357142857144"/>
    <n v="0"/>
    <n v="293.2"/>
    <n v="0.63936524732077793"/>
    <n v="0"/>
    <n v="0.21290000000000001"/>
  </r>
  <r>
    <x v="41"/>
    <n v="3"/>
    <n v="1991.1666666666667"/>
    <n v="18.264516129032256"/>
    <n v="4.4000000000000004"/>
    <n v="209.20000000000002"/>
    <n v="0.47842293802679542"/>
    <n v="2.1032504780114723E-2"/>
    <n v="0.23235979621904809"/>
  </r>
  <r>
    <x v="41"/>
    <n v="4"/>
    <n v="1991.25"/>
    <n v="15.890000000000002"/>
    <n v="38.799999999999997"/>
    <n v="122.19999999999999"/>
    <n v="0.37773914752295956"/>
    <n v="0.31751227495908346"/>
    <n v="0.48395524039633447"/>
  </r>
  <r>
    <x v="41"/>
    <n v="5"/>
    <n v="1991.3333333333333"/>
    <n v="11.722580645161294"/>
    <n v="15.4"/>
    <n v="64"/>
    <n v="0.22773232443274757"/>
    <n v="0.24062500000000001"/>
    <n v="0.42278207324218753"/>
  </r>
  <r>
    <x v="41"/>
    <n v="6"/>
    <n v="1991.4166666666667"/>
    <n v="12.251666666666667"/>
    <n v="136.80000000000004"/>
    <n v="52.8"/>
    <n v="0.24447158815928832"/>
    <n v="1.25"/>
    <n v="0.99874375000000026"/>
  </r>
  <r>
    <x v="41"/>
    <n v="7"/>
    <n v="1991.5"/>
    <n v="9.064516129032258"/>
    <n v="75.8"/>
    <n v="41"/>
    <n v="0.15466440457034933"/>
    <n v="1.25"/>
    <n v="0.99874375000000026"/>
  </r>
  <r>
    <x v="41"/>
    <n v="8"/>
    <n v="1991.5833333333333"/>
    <n v="9.6758064516128997"/>
    <n v="91.600000000000023"/>
    <n v="70.600000000000023"/>
    <n v="0.16983358250376063"/>
    <n v="1.25"/>
    <n v="0.99874375000000026"/>
  </r>
  <r>
    <x v="41"/>
    <n v="9"/>
    <n v="1991.6666666666667"/>
    <n v="11.893333333333333"/>
    <n v="54.8"/>
    <n v="90.2"/>
    <n v="0.2330560661708147"/>
    <n v="0.60753880266075388"/>
    <n v="0.6890286984823083"/>
  </r>
  <r>
    <x v="41"/>
    <n v="10"/>
    <n v="1991.75"/>
    <n v="15.306451612903224"/>
    <n v="3.4"/>
    <n v="173.8"/>
    <n v="0.35441816454995828"/>
    <n v="1.9562715765247408E-2"/>
    <n v="0.23100684900306029"/>
  </r>
  <r>
    <x v="41"/>
    <n v="11"/>
    <n v="1991.8333333333333"/>
    <n v="17.078333333333333"/>
    <n v="32"/>
    <n v="218.3"/>
    <n v="0.42710288000966956"/>
    <n v="0.14658726523133303"/>
    <n v="0.34408512035176242"/>
  </r>
  <r>
    <x v="41"/>
    <n v="12"/>
    <n v="1991.9166666666667"/>
    <n v="18.71935483870968"/>
    <n v="1.8"/>
    <n v="254.99999999999997"/>
    <n v="0.49851261351568898"/>
    <n v="7.0588235294117658E-3"/>
    <n v="0.2194548002768166"/>
  </r>
  <r>
    <x v="42"/>
    <n v="1"/>
    <n v="1992"/>
    <n v="18.393548387096772"/>
    <n v="0.2"/>
    <n v="250.59999999999994"/>
    <n v="0.48410266568318983"/>
    <n v="7.9808459696727879E-4"/>
    <n v="0.21364230440717219"/>
  </r>
  <r>
    <x v="42"/>
    <n v="2"/>
    <n v="1992.0833333333333"/>
    <n v="21.527586206896551"/>
    <n v="10.799999999999999"/>
    <n v="251"/>
    <n v="0.62468507603729118"/>
    <n v="4.3027888446215135E-2"/>
    <n v="0.25248210199838095"/>
  </r>
  <r>
    <x v="42"/>
    <n v="3"/>
    <n v="1992.1666666666667"/>
    <n v="19.785483870967745"/>
    <n v="53.8"/>
    <n v="163.79999999999998"/>
    <n v="0.54619287140458306"/>
    <n v="0.32844932844932845"/>
    <n v="0.49242521688052832"/>
  </r>
  <r>
    <x v="42"/>
    <n v="4"/>
    <n v="1992.25"/>
    <n v="15.64666666666667"/>
    <n v="56.2"/>
    <n v="97.199999999999989"/>
    <n v="0.3679350237414315"/>
    <n v="0.57818930041152272"/>
    <n v="0.67012222433910829"/>
  </r>
  <r>
    <x v="42"/>
    <n v="5"/>
    <n v="1992.3333333333333"/>
    <n v="11.164516129032259"/>
    <n v="65.2"/>
    <n v="50.200000000000017"/>
    <n v="0.21085983503234029"/>
    <n v="1.25"/>
    <n v="0.99874375000000026"/>
  </r>
  <r>
    <x v="42"/>
    <n v="6"/>
    <n v="1992.4166666666667"/>
    <n v="9.4233333333333356"/>
    <n v="51.2"/>
    <n v="39.4"/>
    <n v="0.16345086777568391"/>
    <n v="1.25"/>
    <n v="0.99874375000000026"/>
  </r>
  <r>
    <x v="42"/>
    <n v="7"/>
    <n v="1992.5"/>
    <n v="9.3387096774193541"/>
    <n v="40.6"/>
    <n v="51.8"/>
    <n v="0.16134860769743012"/>
    <n v="0.78378378378378388"/>
    <n v="0.79381935719503294"/>
  </r>
  <r>
    <x v="42"/>
    <n v="8"/>
    <n v="1992.5833333333333"/>
    <n v="8.6419354838709683"/>
    <n v="124.99999999999999"/>
    <n v="74.600000000000009"/>
    <n v="0.14474201080431182"/>
    <n v="1.25"/>
    <n v="0.99874375000000026"/>
  </r>
  <r>
    <x v="42"/>
    <n v="9"/>
    <n v="1992.6666666666667"/>
    <n v="9.5300000000000011"/>
    <n v="139.20000000000002"/>
    <n v="74"/>
    <n v="0.16612723943372323"/>
    <n v="1.25"/>
    <n v="0.99874375000000026"/>
  </r>
  <r>
    <x v="42"/>
    <n v="10"/>
    <n v="1992.75"/>
    <n v="14.127419354838709"/>
    <n v="103.69999999999999"/>
    <n v="119.30000000000004"/>
    <n v="0.30943134184299531"/>
    <n v="0.86923721709974811"/>
    <n v="0.83923153622451152"/>
  </r>
  <r>
    <x v="42"/>
    <n v="11"/>
    <n v="1992.8333333333333"/>
    <n v="14.553333333333335"/>
    <n v="68.59999999999998"/>
    <n v="142.6"/>
    <n v="0.32533593746781903"/>
    <n v="0.48106591865357634"/>
    <n v="0.60459291203830279"/>
  </r>
  <r>
    <x v="42"/>
    <n v="12"/>
    <n v="1992.9166666666667"/>
    <n v="18.548387096774189"/>
    <n v="113.80000000000001"/>
    <n v="165.79999999999998"/>
    <n v="0.49093921646867744"/>
    <n v="0.68636911942098933"/>
    <n v="0.73775214211608453"/>
  </r>
  <r>
    <x v="43"/>
    <n v="1"/>
    <n v="1993"/>
    <n v="21.11451612903226"/>
    <n v="58.999999999999993"/>
    <n v="214.19999999999996"/>
    <n v="0.60611186268709882"/>
    <n v="0.27544351073762841"/>
    <n v="0.45083787754753313"/>
  </r>
  <r>
    <x v="43"/>
    <n v="2"/>
    <n v="1993.0833333333333"/>
    <n v="20.521428571428565"/>
    <n v="10.199999999999999"/>
    <n v="219.59999999999997"/>
    <n v="0.57936773420987941"/>
    <n v="4.6448087431693992E-2"/>
    <n v="0.25559006912717608"/>
  </r>
  <r>
    <x v="43"/>
    <n v="3"/>
    <n v="1993.1666666666667"/>
    <n v="19.111290322580643"/>
    <n v="12.8"/>
    <n v="183.39999999999998"/>
    <n v="0.51596095655154495"/>
    <n v="6.9792802617230115E-2"/>
    <n v="0.27665286345760265"/>
  </r>
  <r>
    <x v="43"/>
    <n v="4"/>
    <n v="1993.25"/>
    <n v="16.219999999999995"/>
    <n v="4.2"/>
    <n v="138.40000000000003"/>
    <n v="0.39120864974384728"/>
    <n v="3.034682080924855E-2"/>
    <n v="0.24090942710247587"/>
  </r>
  <r>
    <x v="43"/>
    <n v="5"/>
    <n v="1993.3333333333333"/>
    <n v="12.758064516129034"/>
    <n v="18.8"/>
    <n v="74.600000000000009"/>
    <n v="0.26115966573749505"/>
    <n v="0.25201072386058981"/>
    <n v="0.43202075699530651"/>
  </r>
  <r>
    <x v="43"/>
    <n v="6"/>
    <n v="1993.4166666666667"/>
    <n v="9.4483333333333324"/>
    <n v="53.000000000000007"/>
    <n v="45.400000000000006"/>
    <n v="0.16407548817620113"/>
    <n v="1.1674008810572687"/>
    <n v="0.97008341128296693"/>
  </r>
  <r>
    <x v="43"/>
    <n v="7"/>
    <n v="1993.5"/>
    <n v="9.7854838709677434"/>
    <n v="50.000000000000007"/>
    <n v="52.8"/>
    <n v="0.17265807780807202"/>
    <n v="0.94696969696969713"/>
    <n v="0.87747974632690551"/>
  </r>
  <r>
    <x v="43"/>
    <n v="8"/>
    <n v="1993.5833333333333"/>
    <n v="11.175806451612903"/>
    <n v="40.6"/>
    <n v="91"/>
    <n v="0.21119315134392644"/>
    <n v="0.44615384615384618"/>
    <n v="0.57992537278106504"/>
  </r>
  <r>
    <x v="43"/>
    <n v="9"/>
    <n v="1993.6666666666667"/>
    <n v="11.723333333333331"/>
    <n v="58.8"/>
    <n v="94.200000000000017"/>
    <n v="0.22775562673669275"/>
    <n v="0.62420382165605082"/>
    <n v="0.69957899711955851"/>
  </r>
  <r>
    <x v="43"/>
    <n v="10"/>
    <n v="1993.75"/>
    <n v="13.851612903225806"/>
    <n v="53.599999999999994"/>
    <n v="157.60000000000002"/>
    <n v="0.29935120974699897"/>
    <n v="0.3401015228426395"/>
    <n v="0.50138550593934395"/>
  </r>
  <r>
    <x v="43"/>
    <n v="11"/>
    <n v="1993.8333333333333"/>
    <n v="17.90666666666667"/>
    <n v="30.599999999999998"/>
    <n v="220.20000000000002"/>
    <n v="0.46276149875928518"/>
    <n v="0.13896457765667572"/>
    <n v="0.33751896517161756"/>
  </r>
  <r>
    <x v="43"/>
    <n v="12"/>
    <n v="1993.9166666666667"/>
    <n v="18.675806451612903"/>
    <n v="36.4"/>
    <n v="221.60000000000002"/>
    <n v="0.49658118895058601"/>
    <n v="0.16425992779783391"/>
    <n v="0.35920041737804476"/>
  </r>
  <r>
    <x v="44"/>
    <n v="1"/>
    <n v="1994"/>
    <n v="19.614516129032253"/>
    <n v="20.799999999999997"/>
    <n v="259"/>
    <n v="0.53850602847592266"/>
    <n v="8.0308880308880295E-2"/>
    <n v="0.28605508307866612"/>
  </r>
  <r>
    <x v="44"/>
    <n v="2"/>
    <n v="1994.0833333333333"/>
    <n v="20.991071428571427"/>
    <n v="9.6"/>
    <n v="208.2"/>
    <n v="0.60055028409578426"/>
    <n v="4.6109510086455335E-2"/>
    <n v="0.25528265245953374"/>
  </r>
  <r>
    <x v="44"/>
    <n v="3"/>
    <n v="1994.1666666666667"/>
    <n v="18.338709677419356"/>
    <n v="0"/>
    <n v="221.2"/>
    <n v="0.48168679039554585"/>
    <n v="0"/>
    <n v="0.21290000000000001"/>
  </r>
  <r>
    <x v="44"/>
    <n v="4"/>
    <n v="1994.25"/>
    <n v="15.525000000000002"/>
    <n v="2.4000000000000004"/>
    <n v="124.39999999999996"/>
    <n v="0.36307517396944633"/>
    <n v="1.9292604501607725E-2"/>
    <n v="0.23075809700065139"/>
  </r>
  <r>
    <x v="44"/>
    <n v="5"/>
    <n v="1994.3333333333333"/>
    <n v="12.388709677419353"/>
    <n v="24.999999999999996"/>
    <n v="102.59999999999998"/>
    <n v="0.2489239408045178"/>
    <n v="0.24366471734892789"/>
    <n v="0.4252547036315068"/>
  </r>
  <r>
    <x v="44"/>
    <n v="6"/>
    <n v="1994.4166666666667"/>
    <n v="10.436666666666669"/>
    <n v="83.600000000000009"/>
    <n v="51.400000000000013"/>
    <n v="0.19007596188194156"/>
    <n v="1.25"/>
    <n v="0.99874375000000026"/>
  </r>
  <r>
    <x v="44"/>
    <n v="7"/>
    <n v="1994.5"/>
    <n v="9.2177419354838701"/>
    <n v="40.799999999999997"/>
    <n v="61.600000000000016"/>
    <n v="0.15837571907330425"/>
    <n v="0.66233766233766211"/>
    <n v="0.72321654579187034"/>
  </r>
  <r>
    <x v="44"/>
    <n v="8"/>
    <n v="1994.5833333333333"/>
    <n v="8.982258064516131"/>
    <n v="13"/>
    <n v="73.599999999999994"/>
    <n v="0.15269700416778495"/>
    <n v="0.1766304347826087"/>
    <n v="0.36969114115666352"/>
  </r>
  <r>
    <x v="44"/>
    <n v="9"/>
    <n v="1994.6666666666667"/>
    <n v="10.923333333333337"/>
    <n v="25.199999999999996"/>
    <n v="108.6"/>
    <n v="0.20381912750132708"/>
    <n v="0.23204419889502759"/>
    <n v="0.41577803791093065"/>
  </r>
  <r>
    <x v="44"/>
    <n v="10"/>
    <n v="1994.75"/>
    <n v="15.36451612903226"/>
    <n v="44.800000000000004"/>
    <n v="178.60000000000002"/>
    <n v="0.35670895465072694"/>
    <n v="0.25083986562150057"/>
    <n v="0.43107357699363852"/>
  </r>
  <r>
    <x v="44"/>
    <n v="11"/>
    <n v="1994.8333333333333"/>
    <n v="16.323333333333334"/>
    <n v="56.8"/>
    <n v="182.99999999999997"/>
    <n v="0.3954659190121052"/>
    <n v="0.31038251366120223"/>
    <n v="0.47840266081399868"/>
  </r>
  <r>
    <x v="44"/>
    <n v="12"/>
    <n v="1994.9166666666667"/>
    <n v="21.259677419354844"/>
    <n v="6"/>
    <n v="317.79999999999995"/>
    <n v="0.61264620187530572"/>
    <n v="1.8879798615481436E-2"/>
    <n v="0.23037786604016525"/>
  </r>
  <r>
    <x v="45"/>
    <n v="1"/>
    <n v="1995"/>
    <n v="22.291935483870969"/>
    <n v="31.799999999999997"/>
    <n v="302"/>
    <n v="0.65880694792373096"/>
    <n v="0.1052980132450331"/>
    <n v="0.30818328656637867"/>
  </r>
  <r>
    <x v="45"/>
    <n v="2"/>
    <n v="1995.0833333333333"/>
    <n v="21.880357142857147"/>
    <n v="14"/>
    <n v="240.20000000000002"/>
    <n v="0.64048229317946914"/>
    <n v="5.8284762697751867E-2"/>
    <n v="0.26630259123503103"/>
  </r>
  <r>
    <x v="45"/>
    <n v="3"/>
    <n v="1995.1666666666667"/>
    <n v="17.356451612903228"/>
    <n v="11.600000000000001"/>
    <n v="185.39999999999995"/>
    <n v="0.43897421775953072"/>
    <n v="6.2567421790722791E-2"/>
    <n v="0.2701618596602699"/>
  </r>
  <r>
    <x v="45"/>
    <n v="4"/>
    <n v="1995.25"/>
    <n v="13.52166666666667"/>
    <n v="51.600000000000009"/>
    <n v="96.999999999999986"/>
    <n v="0.28752516198949946"/>
    <n v="0.53195876288659816"/>
    <n v="0.63949813285152524"/>
  </r>
  <r>
    <x v="45"/>
    <n v="5"/>
    <n v="1995.3333333333333"/>
    <n v="11.498387096774193"/>
    <n v="37"/>
    <n v="52.600000000000009"/>
    <n v="0.22085683276278029"/>
    <n v="0.70342205323193907"/>
    <n v="0.74789767236767912"/>
  </r>
  <r>
    <x v="45"/>
    <n v="6"/>
    <n v="1995.4166666666667"/>
    <n v="10.433333333333334"/>
    <n v="68.40000000000002"/>
    <n v="52.4"/>
    <n v="0.18998397188925215"/>
    <n v="1.25"/>
    <n v="0.99874375000000026"/>
  </r>
  <r>
    <x v="45"/>
    <n v="7"/>
    <n v="1995.5"/>
    <n v="8.9048387096774224"/>
    <n v="117.80000000000001"/>
    <n v="41.800000000000011"/>
    <n v="0.15086124153070429"/>
    <n v="1.25"/>
    <n v="0.99874375000000026"/>
  </r>
  <r>
    <x v="45"/>
    <n v="8"/>
    <n v="1995.5833333333333"/>
    <n v="10.222580645161292"/>
    <n v="19.999999999999996"/>
    <n v="73.8"/>
    <n v="0.18422699101598713"/>
    <n v="0.27100271002710025"/>
    <n v="0.44729215340662887"/>
  </r>
  <r>
    <x v="45"/>
    <n v="9"/>
    <n v="1995.6666666666667"/>
    <n v="11.843333333333332"/>
    <n v="43.800000000000004"/>
    <n v="100.19999999999999"/>
    <n v="0.23148938113361003"/>
    <n v="0.43712574850299413"/>
    <n v="0.5734507404352972"/>
  </r>
  <r>
    <x v="45"/>
    <n v="10"/>
    <n v="1995.75"/>
    <n v="14.416129032258064"/>
    <n v="44.6"/>
    <n v="159"/>
    <n v="0.32016832447620408"/>
    <n v="0.28050314465408804"/>
    <n v="0.45486610545468936"/>
  </r>
  <r>
    <x v="45"/>
    <n v="11"/>
    <n v="1995.8333333333333"/>
    <n v="17.02333333333333"/>
    <n v="15.2"/>
    <n v="222.39999999999995"/>
    <n v="0.42476834549830655"/>
    <n v="6.8345323741007213E-2"/>
    <n v="0.2753545222814554"/>
  </r>
  <r>
    <x v="45"/>
    <n v="12"/>
    <n v="1995.9166666666667"/>
    <n v="18.393548387096772"/>
    <n v="6.6000000000000005"/>
    <n v="243.3"/>
    <n v="0.48410266568318983"/>
    <n v="2.712700369913687E-2"/>
    <n v="0.23795868506555212"/>
  </r>
  <r>
    <x v="46"/>
    <n v="1"/>
    <n v="1996"/>
    <n v="20.070967741935487"/>
    <n v="21.599999999999998"/>
    <n v="294.39999999999992"/>
    <n v="0.55904982878675102"/>
    <n v="7.3369565217391311E-2"/>
    <n v="0.27985676615666355"/>
  </r>
  <r>
    <x v="46"/>
    <n v="2"/>
    <n v="1996.0833333333333"/>
    <n v="21.005172413793112"/>
    <n v="12.4"/>
    <n v="252.20000000000005"/>
    <n v="0.60118576972456483"/>
    <n v="4.9167327517842974E-2"/>
    <n v="0.25805703987306627"/>
  </r>
  <r>
    <x v="46"/>
    <n v="3"/>
    <n v="1996.1666666666667"/>
    <n v="19.182258064516127"/>
    <n v="36.6"/>
    <n v="214.79999999999998"/>
    <n v="0.519131742110575"/>
    <n v="0.17039106145251398"/>
    <n v="0.36440911410380455"/>
  </r>
  <r>
    <x v="46"/>
    <n v="4"/>
    <n v="1996.25"/>
    <n v="13.485000000000003"/>
    <n v="13.999999999999998"/>
    <n v="95"/>
    <n v="0.2862268493755698"/>
    <n v="0.14736842105263157"/>
    <n v="0.3447564210526316"/>
  </r>
  <r>
    <x v="46"/>
    <n v="5"/>
    <n v="1996.3333333333333"/>
    <n v="12.138709677419357"/>
    <n v="13.199999999999998"/>
    <n v="72.399999999999991"/>
    <n v="0.2408376559953854"/>
    <n v="0.18232044198895025"/>
    <n v="0.37449171575959223"/>
  </r>
  <r>
    <x v="46"/>
    <n v="6"/>
    <n v="1996.4166666666667"/>
    <n v="10.618333333333334"/>
    <n v="107.60000000000001"/>
    <n v="47.8"/>
    <n v="0.19513348781871268"/>
    <n v="1.25"/>
    <n v="0.99874375000000026"/>
  </r>
  <r>
    <x v="46"/>
    <n v="7"/>
    <n v="1996.5"/>
    <n v="9.6435483870967733"/>
    <n v="100.6"/>
    <n v="49.999999999999993"/>
    <n v="0.16900882202733397"/>
    <n v="1.25"/>
    <n v="0.99874375000000026"/>
  </r>
  <r>
    <x v="46"/>
    <n v="8"/>
    <n v="1996.5833333333333"/>
    <n v="9.869354838709679"/>
    <n v="91"/>
    <n v="69.2"/>
    <n v="0.17483918452982225"/>
    <n v="1.25"/>
    <n v="0.99874375000000026"/>
  </r>
  <r>
    <x v="46"/>
    <n v="9"/>
    <n v="1996.6666666666667"/>
    <n v="11.210000000000003"/>
    <n v="97.6"/>
    <n v="116.00000000000001"/>
    <n v="0.21220465338197333"/>
    <n v="0.84137931034482738"/>
    <n v="0.82481428299643278"/>
  </r>
  <r>
    <x v="46"/>
    <n v="10"/>
    <n v="1996.75"/>
    <n v="14.46290322580645"/>
    <n v="34.799999999999997"/>
    <n v="159.79999999999998"/>
    <n v="0.32192535230763197"/>
    <n v="0.21777221526908636"/>
    <n v="0.4040499026473956"/>
  </r>
  <r>
    <x v="46"/>
    <n v="11"/>
    <n v="1996.8333333333333"/>
    <n v="15.523333333333333"/>
    <n v="7.8000000000000007"/>
    <n v="216.8"/>
    <n v="0.36300879959387533"/>
    <n v="3.5977859778597784E-2"/>
    <n v="0.24605786268909738"/>
  </r>
  <r>
    <x v="46"/>
    <n v="12"/>
    <n v="1996.9166666666667"/>
    <n v="18.637096774193552"/>
    <n v="11.2"/>
    <n v="268.19999999999993"/>
    <n v="0.49486569679952386"/>
    <n v="4.1759880686055191E-2"/>
    <n v="0.25132841691593255"/>
  </r>
  <r>
    <x v="47"/>
    <n v="1"/>
    <n v="1997"/>
    <n v="22.080645161290324"/>
    <n v="12.4"/>
    <n v="302"/>
    <n v="0.64941589376019859"/>
    <n v="4.1059602649006627E-2"/>
    <n v="0.25069094285338361"/>
  </r>
  <r>
    <x v="47"/>
    <n v="2"/>
    <n v="1997.0833333333333"/>
    <n v="24.357142857142854"/>
    <n v="38"/>
    <n v="256.00000000000006"/>
    <n v="0.74782690234036431"/>
    <n v="0.14843749999999997"/>
    <n v="0.34567467651367184"/>
  </r>
  <r>
    <x v="47"/>
    <n v="3"/>
    <n v="1997.1666666666667"/>
    <n v="16.143548387096775"/>
    <n v="3.4000000000000004"/>
    <n v="175.20000000000002"/>
    <n v="0.38807085161731875"/>
    <n v="1.9406392694063926E-2"/>
    <n v="0.23086289159421197"/>
  </r>
  <r>
    <x v="47"/>
    <n v="4"/>
    <n v="1997.25"/>
    <n v="15.448333333333329"/>
    <n v="1.2"/>
    <n v="128.80000000000001"/>
    <n v="0.36002756888126497"/>
    <n v="9.3167701863354022E-3"/>
    <n v="0.22154644593186992"/>
  </r>
  <r>
    <x v="47"/>
    <n v="5"/>
    <n v="1997.3333333333333"/>
    <n v="11.737096774193549"/>
    <n v="54.999999999999993"/>
    <n v="57.79999999999999"/>
    <n v="0.22818198409136231"/>
    <n v="0.95155709342560557"/>
    <n v="0.87964584834951709"/>
  </r>
  <r>
    <x v="47"/>
    <n v="6"/>
    <n v="1997.4166666666667"/>
    <n v="9.4166666666666661"/>
    <n v="25.999999999999996"/>
    <n v="45.800000000000004"/>
    <n v="0.16328457660445339"/>
    <n v="0.56768558951965054"/>
    <n v="0.66325489407143257"/>
  </r>
  <r>
    <x v="47"/>
    <n v="7"/>
    <n v="1997.5"/>
    <n v="7.5064516129032253"/>
    <n v="18.400000000000002"/>
    <n v="54.399999999999984"/>
    <n v="0.12031683243283584"/>
    <n v="0.33823529411764719"/>
    <n v="0.49995482266435992"/>
  </r>
  <r>
    <x v="47"/>
    <n v="8"/>
    <n v="1997.5833333333333"/>
    <n v="8.7483870967741932"/>
    <n v="72.399999999999977"/>
    <n v="70.400000000000006"/>
    <n v="0.14719842883012607"/>
    <n v="1.0284090909090906"/>
    <n v="0.91442400245351241"/>
  </r>
  <r>
    <x v="47"/>
    <n v="9"/>
    <n v="1997.6666666666667"/>
    <n v="11.836666666666664"/>
    <n v="104.80000000000003"/>
    <n v="79.3"/>
    <n v="0.23128097615419971"/>
    <n v="1.25"/>
    <n v="0.99874375000000026"/>
  </r>
  <r>
    <x v="47"/>
    <n v="10"/>
    <n v="1997.75"/>
    <n v="14.372580645161285"/>
    <n v="45.6"/>
    <n v="151.60000000000002"/>
    <n v="0.31853682832821723"/>
    <n v="0.30079155672823216"/>
    <n v="0.47089463245173729"/>
  </r>
  <r>
    <x v="47"/>
    <n v="11"/>
    <n v="1997.8333333333333"/>
    <n v="18.361666666666672"/>
    <n v="49.8"/>
    <n v="203.8"/>
    <n v="0.48269778879666642"/>
    <n v="0.24435721295387633"/>
    <n v="0.42581738422379117"/>
  </r>
  <r>
    <x v="47"/>
    <n v="12"/>
    <n v="1997.9166666666667"/>
    <n v="19.222580645161287"/>
    <n v="40"/>
    <n v="240"/>
    <n v="0.52093471991480844"/>
    <n v="0.16666666666666666"/>
    <n v="0.36124722222222222"/>
  </r>
  <r>
    <x v="48"/>
    <n v="1"/>
    <n v="1998"/>
    <n v="21.119354838709686"/>
    <n v="13.799999999999999"/>
    <n v="261.29999999999995"/>
    <n v="0.60632977932261911"/>
    <n v="5.2812858783008045E-2"/>
    <n v="0.26135876903568356"/>
  </r>
  <r>
    <x v="48"/>
    <n v="2"/>
    <n v="1998.0833333333333"/>
    <n v="20.287500000000001"/>
    <n v="35.199999999999996"/>
    <n v="227.39999999999998"/>
    <n v="0.56881369018786054"/>
    <n v="0.15479331574318381"/>
    <n v="0.35112243943040089"/>
  </r>
  <r>
    <x v="48"/>
    <n v="3"/>
    <n v="1998.1666666666667"/>
    <n v="18.724193548387092"/>
    <n v="8.7999999999999989"/>
    <n v="194.20000000000002"/>
    <n v="0.49872731257867087"/>
    <n v="4.5314109165808435E-2"/>
    <n v="0.25456023794043742"/>
  </r>
  <r>
    <x v="48"/>
    <n v="4"/>
    <n v="1998.25"/>
    <n v="13.435000000000002"/>
    <n v="75.399999999999991"/>
    <n v="98.999999999999986"/>
    <n v="0.28446160031702417"/>
    <n v="0.76161616161616164"/>
    <n v="0.7814632355882053"/>
  </r>
  <r>
    <x v="48"/>
    <n v="5"/>
    <n v="1998.3333333333333"/>
    <n v="12.301612903225806"/>
    <n v="20.200000000000003"/>
    <n v="73.000000000000014"/>
    <n v="0.24608875886652642"/>
    <n v="0.27671232876712326"/>
    <n v="0.45184920773128168"/>
  </r>
  <r>
    <x v="48"/>
    <n v="6"/>
    <n v="1998.4166666666667"/>
    <n v="9.2350000000000012"/>
    <n v="64.7"/>
    <n v="46.7"/>
    <n v="0.15879753324961035"/>
    <n v="1.25"/>
    <n v="0.99874375000000026"/>
  </r>
  <r>
    <x v="48"/>
    <n v="7"/>
    <n v="1998.5"/>
    <n v="7.6016129032258055"/>
    <n v="60.6"/>
    <n v="44.399999999999991"/>
    <n v="0.12224090666677294"/>
    <n v="1.25"/>
    <n v="0.99874375000000026"/>
  </r>
  <r>
    <x v="48"/>
    <n v="8"/>
    <n v="1998.5833333333333"/>
    <n v="10.195161290322579"/>
    <n v="34.799999999999997"/>
    <n v="65.2"/>
    <n v="0.18348655716091472"/>
    <n v="0.53374233128834347"/>
    <n v="0.64069873536828625"/>
  </r>
  <r>
    <x v="48"/>
    <n v="9"/>
    <n v="1998.6666666666667"/>
    <n v="12.994999999999997"/>
    <n v="47"/>
    <n v="107.39999999999999"/>
    <n v="0.26918788087354134"/>
    <n v="0.43761638733705777"/>
    <n v="0.57380362001463403"/>
  </r>
  <r>
    <x v="48"/>
    <n v="10"/>
    <n v="1998.75"/>
    <n v="13.898387096774194"/>
    <n v="54.800000000000011"/>
    <n v="143.19999999999999"/>
    <n v="0.30104835013636283"/>
    <n v="0.38268156424581018"/>
    <n v="0.53357143737711077"/>
  </r>
  <r>
    <x v="48"/>
    <n v="11"/>
    <n v="1998.8333333333333"/>
    <n v="17.245000000000001"/>
    <n v="39.999999999999993"/>
    <n v="224.79999999999995"/>
    <n v="0.43420391380190759"/>
    <n v="0.17793594306049823"/>
    <n v="0.37079396030951989"/>
  </r>
  <r>
    <x v="48"/>
    <n v="12"/>
    <n v="1998.9166666666667"/>
    <n v="19.966129032258067"/>
    <n v="5.3999999999999995"/>
    <n v="268.39999999999998"/>
    <n v="0.55432575178211585"/>
    <n v="2.0119225037257823E-2"/>
    <n v="0.23151924086211606"/>
  </r>
  <r>
    <x v="49"/>
    <n v="1"/>
    <n v="1999"/>
    <n v="23.654838709677417"/>
    <n v="11.2"/>
    <n v="313.79999999999995"/>
    <n v="0.71824391647737262"/>
    <n v="3.5691523263224986E-2"/>
    <n v="0.24579643568161169"/>
  </r>
  <r>
    <x v="49"/>
    <n v="2"/>
    <n v="1999.0833333333333"/>
    <n v="23.241071428571423"/>
    <n v="17.8"/>
    <n v="253.99999999999997"/>
    <n v="0.7004458061525467"/>
    <n v="7.0078740157480321E-2"/>
    <n v="0.27690922047244099"/>
  </r>
  <r>
    <x v="49"/>
    <n v="3"/>
    <n v="1999.1666666666667"/>
    <n v="18.467741935483872"/>
    <n v="55.4"/>
    <n v="171.39999999999998"/>
    <n v="0.48737575453318149"/>
    <n v="0.32322053675612605"/>
    <n v="0.4883830886828085"/>
  </r>
  <r>
    <x v="49"/>
    <n v="4"/>
    <n v="1999.25"/>
    <n v="13.58"/>
    <n v="1.5999999999999999"/>
    <n v="109.6"/>
    <n v="0.28959725869723296"/>
    <n v="1.4598540145985401E-2"/>
    <n v="0.22642959667536897"/>
  </r>
  <r>
    <x v="49"/>
    <n v="5"/>
    <n v="1999.3333333333333"/>
    <n v="13.043548387096774"/>
    <n v="77.599999999999994"/>
    <n v="84.199999999999974"/>
    <n v="0.27084997752711293"/>
    <n v="0.92161520190023771"/>
    <n v="0.86532453608363769"/>
  </r>
  <r>
    <x v="49"/>
    <n v="6"/>
    <n v="1999.4166666666667"/>
    <n v="9.7566666666666677"/>
    <n v="37.199999999999996"/>
    <n v="46"/>
    <n v="0.17191291396359457"/>
    <n v="0.80869565217391293"/>
    <n v="0.80742210207939502"/>
  </r>
  <r>
    <x v="49"/>
    <n v="7"/>
    <n v="1999.5"/>
    <n v="9.7177419354838737"/>
    <n v="45.800000000000004"/>
    <n v="48.599999999999994"/>
    <n v="0.1709098291369949"/>
    <n v="0.94238683127572032"/>
    <n v="0.87530564277125789"/>
  </r>
  <r>
    <x v="49"/>
    <n v="8"/>
    <n v="1999.5833333333333"/>
    <n v="9.9854838709677427"/>
    <n v="33"/>
    <n v="77"/>
    <n v="0.1778895434456392"/>
    <n v="0.42857142857142855"/>
    <n v="0.56727959183673471"/>
  </r>
  <r>
    <x v="49"/>
    <n v="9"/>
    <n v="1999.6666666666667"/>
    <n v="13.5"/>
    <n v="44.8"/>
    <n v="113.2"/>
    <n v="0.28675758953232033"/>
    <n v="0.39575971731448761"/>
    <n v="0.54328147061394194"/>
  </r>
  <r>
    <x v="49"/>
    <n v="10"/>
    <n v="1999.75"/>
    <n v="15.674193548387095"/>
    <n v="55.8"/>
    <n v="155.80000000000001"/>
    <n v="0.36903850211146605"/>
    <n v="0.35815147625160459"/>
    <n v="0.51513616894705527"/>
  </r>
  <r>
    <x v="49"/>
    <n v="11"/>
    <n v="1999.8333333333333"/>
    <n v="15.658333333333335"/>
    <n v="40.6"/>
    <n v="182.2"/>
    <n v="0.36840253229453968"/>
    <n v="0.22283205268935238"/>
    <n v="0.40821911856670701"/>
  </r>
  <r>
    <x v="49"/>
    <n v="12"/>
    <n v="1999.9166666666667"/>
    <n v="19.117741935483874"/>
    <n v="35.600000000000009"/>
    <n v="235.5"/>
    <n v="0.51624907718617452"/>
    <n v="0.15116772823779198"/>
    <n v="0.34801722669840113"/>
  </r>
  <r>
    <x v="50"/>
    <n v="1"/>
    <n v="2000"/>
    <n v="21.532258064516125"/>
    <n v="0.8"/>
    <n v="306.60000000000008"/>
    <n v="0.62489472910530131"/>
    <n v="2.6092628832354854E-3"/>
    <n v="0.21532575442887483"/>
  </r>
  <r>
    <x v="50"/>
    <n v="2"/>
    <n v="2000.0833333333333"/>
    <n v="24.239655172413791"/>
    <n v="68.2"/>
    <n v="269.60000000000002"/>
    <n v="0.74293856626218169"/>
    <n v="0.2529673590504451"/>
    <n v="0.43279414755567103"/>
  </r>
  <r>
    <x v="50"/>
    <n v="3"/>
    <n v="2000.1666666666667"/>
    <n v="19.238709677419354"/>
    <n v="19"/>
    <n v="188.19999999999993"/>
    <n v="0.52165618557988724"/>
    <n v="0.1009564293304995"/>
    <n v="0.3043603881957942"/>
  </r>
  <r>
    <x v="50"/>
    <n v="4"/>
    <n v="2000.25"/>
    <n v="15.478333333333333"/>
    <n v="59.400000000000006"/>
    <n v="116.2"/>
    <n v="0.36121873972816987"/>
    <n v="0.51118760757314974"/>
    <n v="0.62540305989139744"/>
  </r>
  <r>
    <x v="50"/>
    <n v="5"/>
    <n v="2000.3333333333333"/>
    <n v="10.82258064516129"/>
    <n v="56.199999999999996"/>
    <n v="56.8"/>
    <n v="0.20092298309300741"/>
    <n v="0.98943661971830987"/>
    <n v="0.89714384918666934"/>
  </r>
  <r>
    <x v="50"/>
    <n v="6"/>
    <n v="2000.4166666666667"/>
    <n v="9.2200000000000006"/>
    <n v="58.999999999999993"/>
    <n v="45.599999999999994"/>
    <n v="0.15843086588404753"/>
    <n v="1.25"/>
    <n v="0.99874375000000026"/>
  </r>
  <r>
    <x v="50"/>
    <n v="7"/>
    <n v="2000.5"/>
    <n v="9.2080645161290313"/>
    <n v="67.199999999999974"/>
    <n v="55.6"/>
    <n v="0.1581395250337754"/>
    <n v="1.2086330935251794"/>
    <n v="0.98480178562186227"/>
  </r>
  <r>
    <x v="50"/>
    <n v="8"/>
    <n v="2000.5833333333333"/>
    <n v="9.6145161290322587"/>
    <n v="58.199999999999996"/>
    <n v="68.8"/>
    <n v="0.16826885729344515"/>
    <n v="0.84593023255813948"/>
    <n v="0.82719510799756624"/>
  </r>
  <r>
    <x v="50"/>
    <n v="9"/>
    <n v="2000.6666666666667"/>
    <n v="13.005000000000003"/>
    <n v="57.20000000000001"/>
    <n v="95.399999999999991"/>
    <n v="0.26952976596511985"/>
    <n v="0.59958071278826008"/>
    <n v="0.68394330349098365"/>
  </r>
  <r>
    <x v="50"/>
    <n v="10"/>
    <n v="2000.75"/>
    <n v="13.809677419354841"/>
    <n v="52.800000000000004"/>
    <n v="137.4"/>
    <n v="0.2978339624748263"/>
    <n v="0.38427947598253276"/>
    <n v="0.53476225281745204"/>
  </r>
  <r>
    <x v="50"/>
    <n v="11"/>
    <n v="2000.8333333333333"/>
    <n v="20.386666666666667"/>
    <n v="21.8"/>
    <n v="223.49999999999997"/>
    <n v="0.57328734889419319"/>
    <n v="9.753914988814319E-2"/>
    <n v="0.30134497050683406"/>
  </r>
  <r>
    <x v="50"/>
    <n v="12"/>
    <n v="2000.9166666666667"/>
    <n v="20.4258064516129"/>
    <n v="7.9999999999999991"/>
    <n v="274.00000000000006"/>
    <n v="0.57505324503306954"/>
    <n v="2.9197080291970795E-2"/>
    <n v="0.23985634290585539"/>
  </r>
  <r>
    <x v="51"/>
    <n v="1"/>
    <n v="2001"/>
    <n v="25.651612903225804"/>
    <n v="13.2"/>
    <n v="354.80000000000013"/>
    <n v="0.79977970010973953"/>
    <n v="3.7204058624577215E-2"/>
    <n v="0.24717694227911877"/>
  </r>
  <r>
    <x v="51"/>
    <n v="2"/>
    <n v="2001.0833333333333"/>
    <n v="23.953571428571426"/>
    <n v="15.2"/>
    <n v="262"/>
    <n v="0.73093080939161237"/>
    <n v="5.8015267175572517E-2"/>
    <n v="0.2660594424567333"/>
  </r>
  <r>
    <x v="51"/>
    <n v="3"/>
    <n v="2001.1666666666667"/>
    <n v="18.448387096774198"/>
    <n v="32.799999999999997"/>
    <n v="199.8"/>
    <n v="0.48652140862212806"/>
    <n v="0.16416416416416413"/>
    <n v="0.35911891761631498"/>
  </r>
  <r>
    <x v="51"/>
    <n v="4"/>
    <n v="2001.25"/>
    <n v="14.646666666666668"/>
    <n v="19.399999999999999"/>
    <n v="125.99999999999999"/>
    <n v="0.32887476389459136"/>
    <n v="0.15396825396825398"/>
    <n v="0.35041635500125973"/>
  </r>
  <r>
    <x v="51"/>
    <n v="5"/>
    <n v="2001.3333333333333"/>
    <n v="11.759677419354837"/>
    <n v="53.599999999999994"/>
    <n v="72.199999999999989"/>
    <n v="0.22888253641338496"/>
    <n v="0.74238227146814406"/>
    <n v="0.77055021140107893"/>
  </r>
  <r>
    <x v="51"/>
    <n v="6"/>
    <n v="2001.4166666666667"/>
    <n v="10.478333333333333"/>
    <n v="63.800000000000004"/>
    <n v="39.399999999999991"/>
    <n v="0.19122829557413684"/>
    <n v="1.25"/>
    <n v="0.99874375000000026"/>
  </r>
  <r>
    <x v="51"/>
    <n v="7"/>
    <n v="2001.5"/>
    <n v="8.9274193548387117"/>
    <n v="39.400000000000006"/>
    <n v="34.200000000000003"/>
    <n v="0.15139508061759643"/>
    <n v="1.1520467836257311"/>
    <n v="0.96439291747888267"/>
  </r>
  <r>
    <x v="51"/>
    <n v="8"/>
    <n v="2001.5833333333333"/>
    <n v="9.9112903225806495"/>
    <n v="77.2"/>
    <n v="66.600000000000009"/>
    <n v="0.17593663359245121"/>
    <n v="1.159159159159159"/>
    <n v="0.967043031319608"/>
  </r>
  <r>
    <x v="51"/>
    <n v="9"/>
    <n v="2001.6666666666667"/>
    <n v="13.126666666666665"/>
    <n v="94.9"/>
    <n v="97.8"/>
    <n v="0.27370902291912858"/>
    <n v="0.97034764826175879"/>
    <n v="0.88841247621497088"/>
  </r>
  <r>
    <x v="51"/>
    <n v="10"/>
    <n v="2001.75"/>
    <n v="12.5"/>
    <n v="58.4"/>
    <n v="110.60000000000001"/>
    <n v="0.25257459451870329"/>
    <n v="0.52802893309222421"/>
    <n v="0.63684736453145596"/>
  </r>
  <r>
    <x v="51"/>
    <n v="11"/>
    <n v="2001.8333333333333"/>
    <n v="15.888333333333337"/>
    <n v="31.999999999999996"/>
    <n v="170.79999999999998"/>
    <n v="0.3776716200846239"/>
    <n v="0.18735362997658078"/>
    <n v="0.37872511833005168"/>
  </r>
  <r>
    <x v="51"/>
    <n v="12"/>
    <n v="2001.9166666666667"/>
    <n v="17.05"/>
    <n v="10.600000000000001"/>
    <n v="219.40000000000003"/>
    <n v="0.42589968653663635"/>
    <n v="4.831358249772106E-2"/>
    <n v="0.25728288279379663"/>
  </r>
  <r>
    <x v="52"/>
    <n v="1"/>
    <n v="2002"/>
    <n v="20.149999999999999"/>
    <n v="32"/>
    <n v="252.40000000000006"/>
    <n v="0.56261263727191568"/>
    <n v="0.12678288431061804"/>
    <n v="0.32696748526349889"/>
  </r>
  <r>
    <x v="52"/>
    <n v="2"/>
    <n v="2002.0833333333333"/>
    <n v="19.4375"/>
    <n v="0.2"/>
    <n v="218.6"/>
    <n v="0.53056032653967844"/>
    <n v="9.1491308325709062E-4"/>
    <n v="0.21375094165734038"/>
  </r>
  <r>
    <x v="52"/>
    <n v="3"/>
    <n v="2002.1666666666667"/>
    <n v="18.180645161290318"/>
    <n v="21.6"/>
    <n v="202.8"/>
    <n v="0.47474004491376159"/>
    <n v="0.10650887573964497"/>
    <n v="0.30924786597107945"/>
  </r>
  <r>
    <x v="52"/>
    <n v="4"/>
    <n v="2002.25"/>
    <n v="16.916666666666668"/>
    <n v="3.8000000000000003"/>
    <n v="135.80000000000001"/>
    <n v="0.4202535530330983"/>
    <n v="2.7982326951399118E-2"/>
    <n v="0.23874301829989092"/>
  </r>
  <r>
    <x v="52"/>
    <n v="5"/>
    <n v="2002.3333333333333"/>
    <n v="12.974193548387099"/>
    <n v="72.2"/>
    <n v="88.6"/>
    <n v="0.26847732793017381"/>
    <n v="0.81489841986455991"/>
    <n v="0.81076245840743144"/>
  </r>
  <r>
    <x v="52"/>
    <n v="6"/>
    <n v="2002.4166666666667"/>
    <n v="9.9533333333333367"/>
    <n v="51.000000000000007"/>
    <n v="51.599999999999994"/>
    <n v="0.17704151410150495"/>
    <n v="0.98837209302325602"/>
    <n v="0.89666156030286648"/>
  </r>
  <r>
    <x v="52"/>
    <n v="7"/>
    <n v="2002.5"/>
    <n v="9.6483870967741918"/>
    <n v="50"/>
    <n v="60.800000000000004"/>
    <n v="0.16913236311139987"/>
    <n v="0.82236842105263153"/>
    <n v="0.81476060855263155"/>
  </r>
  <r>
    <x v="52"/>
    <n v="8"/>
    <n v="2002.5833333333333"/>
    <n v="8.998387096774195"/>
    <n v="27.599999999999998"/>
    <n v="73.8"/>
    <n v="0.15308139532702128"/>
    <n v="0.37398373983739835"/>
    <n v="0.52706792914270606"/>
  </r>
  <r>
    <x v="52"/>
    <n v="9"/>
    <n v="2002.6666666666667"/>
    <n v="11.916666666666666"/>
    <n v="47"/>
    <n v="117.6"/>
    <n v="0.2337893871582131"/>
    <n v="0.39965986394557823"/>
    <n v="0.54616120337590823"/>
  </r>
  <r>
    <x v="52"/>
    <n v="10"/>
    <n v="2002.75"/>
    <n v="14.14838709677419"/>
    <n v="20.799999999999997"/>
    <n v="168.2"/>
    <n v="0.31020479567139908"/>
    <n v="0.12366230677764566"/>
    <n v="0.32425299605107449"/>
  </r>
  <r>
    <x v="52"/>
    <n v="11"/>
    <n v="2002.8333333333333"/>
    <n v="18.736666666666668"/>
    <n v="20.599999999999998"/>
    <n v="235"/>
    <n v="0.49928084696944103"/>
    <n v="8.7659574468085102E-2"/>
    <n v="0.29259550442734272"/>
  </r>
  <r>
    <x v="52"/>
    <n v="12"/>
    <n v="2002.9166666666667"/>
    <n v="20.861290322580651"/>
    <n v="32.200000000000003"/>
    <n v="306.39999999999998"/>
    <n v="0.59469953953182286"/>
    <n v="0.10509138381201046"/>
    <n v="0.30800154915331079"/>
  </r>
  <r>
    <x v="53"/>
    <n v="1"/>
    <n v="2003"/>
    <n v="22.737096774193553"/>
    <n v="6.2000000000000011"/>
    <n v="320.2"/>
    <n v="0.67845994260265852"/>
    <n v="1.936289818863211E-2"/>
    <n v="0.23082283554820712"/>
  </r>
  <r>
    <x v="53"/>
    <n v="2"/>
    <n v="2003.0833333333333"/>
    <n v="21.733928571428571"/>
    <n v="67.900000000000006"/>
    <n v="222.79999999999998"/>
    <n v="0.633933946398477"/>
    <n v="0.30475763016157992"/>
    <n v="0.47400475180822499"/>
  </r>
  <r>
    <x v="53"/>
    <n v="3"/>
    <n v="2003.1666666666667"/>
    <n v="17.103225806451611"/>
    <n v="3.2"/>
    <n v="171.19999999999996"/>
    <n v="0.42816092120973487"/>
    <n v="1.8691588785046735E-2"/>
    <n v="0.23020448074067604"/>
  </r>
  <r>
    <x v="53"/>
    <n v="4"/>
    <n v="2003.25"/>
    <n v="15.173333333333337"/>
    <n v="18.400000000000002"/>
    <n v="119.79999999999998"/>
    <n v="0.34919191004840178"/>
    <n v="0.15358931552587651"/>
    <n v="0.35009195097003637"/>
  </r>
  <r>
    <x v="53"/>
    <n v="5"/>
    <n v="2003.3333333333333"/>
    <n v="12.632258064516126"/>
    <n v="59"/>
    <n v="65.2"/>
    <n v="0.25695360635447773"/>
    <n v="0.90490797546012269"/>
    <n v="0.85714534702096423"/>
  </r>
  <r>
    <x v="53"/>
    <n v="6"/>
    <n v="2003.4166666666667"/>
    <n v="10.121666666666666"/>
    <n v="73.399999999999991"/>
    <n v="48.800000000000004"/>
    <n v="0.1815116228186919"/>
    <n v="1.25"/>
    <n v="0.99874375000000026"/>
  </r>
  <r>
    <x v="53"/>
    <n v="7"/>
    <n v="2003.5"/>
    <n v="8.9677419354838701"/>
    <n v="56.20000000000001"/>
    <n v="57.20000000000001"/>
    <n v="0.15235162457242596"/>
    <n v="0.9825174825174825"/>
    <n v="0.89399932637292789"/>
  </r>
  <r>
    <x v="53"/>
    <n v="8"/>
    <n v="2003.5833333333333"/>
    <n v="8.7338709677419359"/>
    <n v="106.39999999999998"/>
    <n v="69.400000000000006"/>
    <n v="0.14686175812326999"/>
    <n v="1.25"/>
    <n v="0.99874375000000026"/>
  </r>
  <r>
    <x v="53"/>
    <n v="9"/>
    <n v="2003.6666666666667"/>
    <n v="11.526666666666669"/>
    <n v="67.199999999999989"/>
    <n v="96"/>
    <n v="0.22171692051377587"/>
    <n v="0.69999999999999984"/>
    <n v="0.7458729999999999"/>
  </r>
  <r>
    <x v="53"/>
    <n v="10"/>
    <n v="2003.75"/>
    <n v="11.980645161290321"/>
    <n v="42.8"/>
    <n v="130"/>
    <n v="0.23580728305071036"/>
    <n v="0.32923076923076922"/>
    <n v="0.49302817798816567"/>
  </r>
  <r>
    <x v="53"/>
    <n v="11"/>
    <n v="2003.8333333333333"/>
    <n v="19.16"/>
    <n v="18.399999999999999"/>
    <n v="234.40000000000003"/>
    <n v="0.51813692642628362"/>
    <n v="7.849829351535835E-2"/>
    <n v="0.28444007618027001"/>
  </r>
  <r>
    <x v="53"/>
    <n v="12"/>
    <n v="2003.9166666666667"/>
    <n v="21.537096774193543"/>
    <n v="34.200000000000003"/>
    <n v="267.2"/>
    <n v="0.62511185848056061"/>
    <n v="0.12799401197604793"/>
    <n v="0.32801974002967121"/>
  </r>
  <r>
    <x v="54"/>
    <n v="1"/>
    <n v="2004"/>
    <n v="18.577419354838707"/>
    <n v="11.600000000000001"/>
    <n v="240.00000000000006"/>
    <n v="0.49222349016205186"/>
    <n v="4.8333333333333325E-2"/>
    <n v="0.25730079638888886"/>
  </r>
  <r>
    <x v="54"/>
    <n v="2"/>
    <n v="2004.0833333333333"/>
    <n v="23.277586206896558"/>
    <n v="5.6"/>
    <n v="285.99999999999994"/>
    <n v="0.70202626009051894"/>
    <n v="1.9580419580419582E-2"/>
    <n v="0.23102315164555723"/>
  </r>
  <r>
    <x v="54"/>
    <n v="3"/>
    <n v="2004.1666666666667"/>
    <n v="18.758064516129028"/>
    <n v="16.2"/>
    <n v="211.2"/>
    <n v="0.50023073786475525"/>
    <n v="7.6704545454545456E-2"/>
    <n v="0.28283852902246898"/>
  </r>
  <r>
    <x v="54"/>
    <n v="4"/>
    <n v="2004.25"/>
    <n v="15.883333333333335"/>
    <n v="1.8"/>
    <n v="131.20000000000002"/>
    <n v="0.37746906849792361"/>
    <n v="1.371951219512195E-2"/>
    <n v="0.2256178434990333"/>
  </r>
  <r>
    <x v="54"/>
    <n v="5"/>
    <n v="2004.3333333333333"/>
    <n v="11.067741935483872"/>
    <n v="46.199999999999996"/>
    <n v="68.599999999999994"/>
    <n v="0.20801649509071679"/>
    <n v="0.67346938775510201"/>
    <n v="0.72998429820907951"/>
  </r>
  <r>
    <x v="54"/>
    <n v="6"/>
    <n v="2004.4166666666667"/>
    <n v="10.503333333333334"/>
    <n v="98.199999999999989"/>
    <n v="60.2"/>
    <n v="0.19192188137668678"/>
    <n v="1.25"/>
    <n v="0.99874375000000026"/>
  </r>
  <r>
    <x v="54"/>
    <n v="7"/>
    <n v="2004.5"/>
    <n v="9.2064516129032263"/>
    <n v="55.6"/>
    <n v="47.800000000000004"/>
    <n v="0.15810018291784489"/>
    <n v="1.1631799163179914"/>
    <n v="0.96853038812345726"/>
  </r>
  <r>
    <x v="54"/>
    <n v="8"/>
    <n v="2004.5833333333333"/>
    <n v="9.9967741935483865"/>
    <n v="94.400000000000034"/>
    <n v="76.399999999999991"/>
    <n v="0.17818798821443751"/>
    <n v="1.2356020942408383"/>
    <n v="0.993984893506209"/>
  </r>
  <r>
    <x v="54"/>
    <n v="9"/>
    <n v="2004.6666666666667"/>
    <n v="11.330000000000002"/>
    <n v="56.20000000000001"/>
    <n v="81.2"/>
    <n v="0.21577858286582483"/>
    <n v="0.69211822660098532"/>
    <n v="0.74118821677303504"/>
  </r>
  <r>
    <x v="54"/>
    <n v="10"/>
    <n v="2004.75"/>
    <n v="15.653225806451612"/>
    <n v="4.4000000000000004"/>
    <n v="185.39999999999998"/>
    <n v="0.36819783064214195"/>
    <n v="2.3732470334412087E-2"/>
    <n v="0.23484240971734924"/>
  </r>
  <r>
    <x v="54"/>
    <n v="11"/>
    <n v="2004.8333333333333"/>
    <n v="17.473333333333336"/>
    <n v="59.2"/>
    <n v="206.20000000000002"/>
    <n v="0.44399504732194617"/>
    <n v="0.2870999030067895"/>
    <n v="0.46009956047305595"/>
  </r>
  <r>
    <x v="54"/>
    <n v="12"/>
    <n v="2004.9166666666667"/>
    <n v="19.504838709677426"/>
    <n v="72.800000000000011"/>
    <n v="222.4"/>
    <n v="0.53358122621596149"/>
    <n v="0.3273381294964029"/>
    <n v="0.49156730629884587"/>
  </r>
  <r>
    <x v="55"/>
    <n v="1"/>
    <n v="2005"/>
    <n v="20.983870967741939"/>
    <n v="36.4"/>
    <n v="250.8"/>
    <n v="0.60022576531301919"/>
    <n v="0.14513556618819776"/>
    <n v="0.34283679377507131"/>
  </r>
  <r>
    <x v="55"/>
    <n v="2"/>
    <n v="2005.0833333333333"/>
    <n v="19.194642857142856"/>
    <n v="9"/>
    <n v="192.4"/>
    <n v="0.51968540841369038"/>
    <n v="4.6777546777546773E-2"/>
    <n v="0.25588915385479832"/>
  </r>
  <r>
    <x v="55"/>
    <n v="3"/>
    <n v="2005.1666666666667"/>
    <n v="18.669354838709676"/>
    <n v="15.600000000000001"/>
    <n v="193.79999999999995"/>
    <n v="0.49629518595198957"/>
    <n v="8.049535603715173E-2"/>
    <n v="0.28622132580586418"/>
  </r>
  <r>
    <x v="55"/>
    <n v="4"/>
    <n v="2005.25"/>
    <n v="18.03166666666667"/>
    <n v="12.8"/>
    <n v="149.80000000000004"/>
    <n v="0.46821638217108236"/>
    <n v="8.5447263017356459E-2"/>
    <n v="0.29062980083814466"/>
  </r>
  <r>
    <x v="55"/>
    <n v="5"/>
    <n v="2005.3333333333333"/>
    <n v="13.088709677419354"/>
    <n v="3.2"/>
    <n v="80.600000000000023"/>
    <n v="0.27240130642436228"/>
    <n v="3.970223325062034E-2"/>
    <n v="0.24945463428750869"/>
  </r>
  <r>
    <x v="55"/>
    <n v="6"/>
    <n v="2005.4166666666667"/>
    <n v="11.111666666666672"/>
    <n v="111.79999999999998"/>
    <n v="59.000000000000014"/>
    <n v="0.20930402315583505"/>
    <n v="1.25"/>
    <n v="0.99874375000000026"/>
  </r>
  <r>
    <x v="55"/>
    <n v="7"/>
    <n v="2005.5"/>
    <n v="9.6064516129032285"/>
    <n v="59.800000000000018"/>
    <n v="45"/>
    <n v="0.16806370141180529"/>
    <n v="1.25"/>
    <n v="0.99874375000000026"/>
  </r>
  <r>
    <x v="55"/>
    <n v="8"/>
    <n v="2005.5833333333333"/>
    <n v="10.904838709677422"/>
    <n v="79.2"/>
    <n v="80"/>
    <n v="0.20328550620108174"/>
    <n v="0.99"/>
    <n v="0.89739886999999996"/>
  </r>
  <r>
    <x v="55"/>
    <n v="9"/>
    <n v="2005.6666666666667"/>
    <n v="11.848333333333333"/>
    <n v="72.8"/>
    <n v="87.600000000000009"/>
    <n v="0.23164575999829901"/>
    <n v="0.83105022831050213"/>
    <n v="0.81937351389670765"/>
  </r>
  <r>
    <x v="55"/>
    <n v="10"/>
    <n v="2005.75"/>
    <n v="14.533870967741937"/>
    <n v="116.4"/>
    <n v="129.80000000000001"/>
    <n v="0.32460039611125296"/>
    <n v="0.8967642526964561"/>
    <n v="0.85310967234170865"/>
  </r>
  <r>
    <x v="55"/>
    <n v="11"/>
    <n v="2005.8333333333333"/>
    <n v="17.368333333333332"/>
    <n v="70.600000000000009"/>
    <n v="172.60000000000002"/>
    <n v="0.43948377777200459"/>
    <n v="0.40903823870220163"/>
    <n v="0.55305582012677756"/>
  </r>
  <r>
    <x v="55"/>
    <n v="12"/>
    <n v="2005.9166666666667"/>
    <n v="20.033870967741933"/>
    <n v="35"/>
    <n v="261.00000000000006"/>
    <n v="0.55737793618068721"/>
    <n v="0.13409961685823751"/>
    <n v="0.33331364630583815"/>
  </r>
  <r>
    <x v="56"/>
    <n v="1"/>
    <n v="2006"/>
    <n v="24.545161290322582"/>
    <n v="17.2"/>
    <n v="293.40000000000003"/>
    <n v="0.75559501272247698"/>
    <n v="5.8623040218132236E-2"/>
    <n v="0.26660774805317067"/>
  </r>
  <r>
    <x v="56"/>
    <n v="2"/>
    <n v="2006.0833333333333"/>
    <n v="20.035714285714285"/>
    <n v="32.799999999999997"/>
    <n v="209.39999999999995"/>
    <n v="0.55746100428314171"/>
    <n v="0.15663801337153777"/>
    <n v="0.35269993559622298"/>
  </r>
  <r>
    <x v="56"/>
    <n v="3"/>
    <n v="2006.1666666666667"/>
    <n v="20.020967741935486"/>
    <n v="65.399999999999991"/>
    <n v="213.40000000000003"/>
    <n v="0.55679648159679795"/>
    <n v="0.3064667291471414"/>
    <n v="0.47534265425489391"/>
  </r>
  <r>
    <x v="56"/>
    <n v="4"/>
    <n v="2006.25"/>
    <n v="13.536666666666669"/>
    <n v="40.199999999999996"/>
    <n v="82.4"/>
    <n v="0.28805721370337661"/>
    <n v="0.48786407766990281"/>
    <n v="0.60932781070317654"/>
  </r>
  <r>
    <x v="56"/>
    <n v="5"/>
    <n v="2006.3333333333333"/>
    <n v="9.9629032258064516"/>
    <n v="47.20000000000001"/>
    <n v="50.000000000000014"/>
    <n v="0.17729365479637876"/>
    <n v="0.94399999999999995"/>
    <n v="0.87607208320000007"/>
  </r>
  <r>
    <x v="56"/>
    <n v="6"/>
    <n v="2006.4166666666667"/>
    <n v="7.6166666666666689"/>
    <n v="28.79999999999999"/>
    <n v="38"/>
    <n v="0.1225473104915912"/>
    <n v="0.75789473684210495"/>
    <n v="0.7793656842105261"/>
  </r>
  <r>
    <x v="56"/>
    <n v="7"/>
    <n v="2006.5"/>
    <n v="8.7403225806451612"/>
    <n v="39.4"/>
    <n v="47.599999999999994"/>
    <n v="0.14701132302851164"/>
    <n v="0.82773109243697485"/>
    <n v="0.81761425217145689"/>
  </r>
  <r>
    <x v="56"/>
    <n v="8"/>
    <n v="2006.5833333333333"/>
    <n v="10.074193548387097"/>
    <n v="11"/>
    <n v="77.999999999999986"/>
    <n v="0.18024345689824658"/>
    <n v="0.14102564102564105"/>
    <n v="0.33929712360289288"/>
  </r>
  <r>
    <x v="56"/>
    <n v="9"/>
    <n v="2006.6666666666667"/>
    <n v="13.133333333333331"/>
    <n v="20"/>
    <n v="143"/>
    <n v="0.27393907033948717"/>
    <n v="0.13986013986013987"/>
    <n v="0.33829185290234237"/>
  </r>
  <r>
    <x v="56"/>
    <n v="10"/>
    <n v="2006.75"/>
    <n v="15.496774193548386"/>
    <n v="0"/>
    <n v="220.99999999999997"/>
    <n v="0.36195182236291806"/>
    <n v="0"/>
    <n v="0.21290000000000001"/>
  </r>
  <r>
    <x v="56"/>
    <n v="11"/>
    <n v="2006.8333333333333"/>
    <n v="18.748333333333331"/>
    <n v="25.200000000000003"/>
    <n v="253.9"/>
    <n v="0.49979870658779257"/>
    <n v="9.9251673887357242E-2"/>
    <n v="0.30285681130954201"/>
  </r>
  <r>
    <x v="56"/>
    <n v="12"/>
    <n v="2006.9166666666667"/>
    <n v="20.109677419354838"/>
    <n v="21"/>
    <n v="290.00000000000006"/>
    <n v="0.56079472543729081"/>
    <n v="7.2413793103448268E-2"/>
    <n v="0.27900123305588587"/>
  </r>
  <r>
    <x v="57"/>
    <n v="1"/>
    <n v="2007"/>
    <n v="22.119354838709683"/>
    <n v="64.800000000000011"/>
    <n v="262.79999999999995"/>
    <n v="0.65113908253783792"/>
    <n v="0.24657534246575352"/>
    <n v="0.42761814599361991"/>
  </r>
  <r>
    <x v="57"/>
    <n v="2"/>
    <n v="2007.0833333333333"/>
    <n v="23.999999999999996"/>
    <n v="0.4"/>
    <n v="265.2"/>
    <n v="0.73288930604991576"/>
    <n v="1.5082956259426848E-3"/>
    <n v="0.21430261847400522"/>
  </r>
  <r>
    <x v="57"/>
    <n v="3"/>
    <n v="2007.1666666666667"/>
    <n v="19.393548387096772"/>
    <n v="33"/>
    <n v="199.40000000000003"/>
    <n v="0.52858982515396336"/>
    <n v="0.1654964894684052"/>
    <n v="0.36025239721169527"/>
  </r>
  <r>
    <x v="57"/>
    <n v="4"/>
    <n v="2007.25"/>
    <n v="16.811666666666667"/>
    <n v="109.39999999999999"/>
    <n v="130.19999999999999"/>
    <n v="0.41582613123570816"/>
    <n v="0.84024577572964676"/>
    <n v="0.82421971703700558"/>
  </r>
  <r>
    <x v="57"/>
    <n v="5"/>
    <n v="2007.3333333333333"/>
    <n v="13.746774193548385"/>
    <n v="39.200000000000003"/>
    <n v="71.800000000000026"/>
    <n v="0.29556579172017905"/>
    <n v="0.54596100278551518"/>
    <n v="0.64888240547481779"/>
  </r>
  <r>
    <x v="57"/>
    <n v="6"/>
    <n v="2007.4166666666667"/>
    <n v="7.9799999999999986"/>
    <n v="20.199999999999996"/>
    <n v="35"/>
    <n v="0.13011202711707009"/>
    <n v="0.57714285714285707"/>
    <n v="0.66944044734693875"/>
  </r>
  <r>
    <x v="57"/>
    <n v="7"/>
    <n v="2007.5"/>
    <n v="9.0435483870967754"/>
    <n v="61.600000000000009"/>
    <n v="53.4"/>
    <n v="0.15416125469333206"/>
    <n v="1.1535580524344571"/>
    <n v="0.96495806786460747"/>
  </r>
  <r>
    <x v="57"/>
    <n v="8"/>
    <n v="2007.5833333333333"/>
    <n v="10.953225806451613"/>
    <n v="18.8"/>
    <n v="95.399999999999977"/>
    <n v="0.20468350148917311"/>
    <n v="0.19706498951781976"/>
    <n v="0.38685876833282795"/>
  </r>
  <r>
    <x v="57"/>
    <n v="9"/>
    <n v="2007.6666666666667"/>
    <n v="13.293333333333333"/>
    <n v="39.6"/>
    <n v="138.60000000000002"/>
    <n v="0.27949266384679644"/>
    <n v="0.2857142857142857"/>
    <n v="0.45900204081632656"/>
  </r>
  <r>
    <x v="57"/>
    <n v="10"/>
    <n v="2007.75"/>
    <n v="15.270967741935483"/>
    <n v="21"/>
    <n v="189.99999999999997"/>
    <n v="0.35302156145447483"/>
    <n v="0.11052631578947369"/>
    <n v="0.31277489473684211"/>
  </r>
  <r>
    <x v="57"/>
    <n v="11"/>
    <n v="2007.8333333333333"/>
    <n v="19.826666666666668"/>
    <n v="24.4"/>
    <n v="245.2"/>
    <n v="0.54804607918266401"/>
    <n v="9.951060358890701E-2"/>
    <n v="0.30308527499607468"/>
  </r>
  <r>
    <x v="57"/>
    <n v="12"/>
    <n v="2007.9166666666667"/>
    <n v="20.783870967741937"/>
    <n v="23.2"/>
    <n v="283.20000000000005"/>
    <n v="0.59120797621972687"/>
    <n v="8.1920903954802241E-2"/>
    <n v="0.28749164432315105"/>
  </r>
  <r>
    <x v="58"/>
    <n v="1"/>
    <n v="2008"/>
    <n v="22.940322580645162"/>
    <n v="3.2"/>
    <n v="311.59999999999997"/>
    <n v="0.68736265048374667"/>
    <n v="1.0269576379974327E-2"/>
    <n v="0.22242833839506559"/>
  </r>
  <r>
    <x v="58"/>
    <n v="2"/>
    <n v="2008.0833333333333"/>
    <n v="20.077586206896555"/>
    <n v="0.4"/>
    <n v="235.39999999999998"/>
    <n v="0.55934814406456457"/>
    <n v="1.6992353440951574E-3"/>
    <n v="0.21448010191080963"/>
  </r>
  <r>
    <x v="58"/>
    <n v="3"/>
    <n v="2008.1666666666667"/>
    <n v="21.253225806451603"/>
    <n v="6.7999999999999989"/>
    <n v="248.20000000000002"/>
    <n v="0.6123559354033129"/>
    <n v="2.7397260273972598E-2"/>
    <n v="0.23820654907112029"/>
  </r>
  <r>
    <x v="58"/>
    <n v="4"/>
    <n v="2008.25"/>
    <n v="14.514999999999997"/>
    <n v="48.2"/>
    <n v="114.50000000000001"/>
    <n v="0.32388799771161997"/>
    <n v="0.42096069868995628"/>
    <n v="0.56175946934650367"/>
  </r>
  <r>
    <x v="58"/>
    <n v="5"/>
    <n v="2008.3333333333333"/>
    <n v="12.65"/>
    <n v="66.400000000000006"/>
    <n v="64.199999999999989"/>
    <n v="0.25754437291856913"/>
    <n v="1.034267912772586"/>
    <n v="0.91695838840849775"/>
  </r>
  <r>
    <x v="58"/>
    <n v="6"/>
    <n v="2008.4166666666667"/>
    <n v="10.456666666666667"/>
    <n v="27.599999999999994"/>
    <n v="46"/>
    <n v="0.1906285138009039"/>
    <n v="0.59999999999999987"/>
    <n v="0.68421199999999993"/>
  </r>
  <r>
    <x v="58"/>
    <n v="7"/>
    <n v="2008.5"/>
    <n v="8.3532258064516149"/>
    <n v="71.400000000000006"/>
    <n v="47.6"/>
    <n v="0.13822506641455873"/>
    <n v="1.25"/>
    <n v="0.99874375000000026"/>
  </r>
  <r>
    <x v="58"/>
    <n v="8"/>
    <n v="2008.5833333333333"/>
    <n v="8.1435483870967751"/>
    <n v="64"/>
    <n v="52.4"/>
    <n v="0.13362417514848546"/>
    <n v="1.2213740458015268"/>
    <n v="0.98918389953965402"/>
  </r>
  <r>
    <x v="58"/>
    <n v="9"/>
    <n v="2008.6666666666667"/>
    <n v="12.229999999999999"/>
    <n v="23.4"/>
    <n v="123.60000000000001"/>
    <n v="0.24377203214041437"/>
    <n v="0.18932038834951453"/>
    <n v="0.38037603214252047"/>
  </r>
  <r>
    <x v="58"/>
    <n v="10"/>
    <n v="2008.75"/>
    <n v="15.649999999999999"/>
    <n v="14.000000000000002"/>
    <n v="185.4"/>
    <n v="0.36806857106860336"/>
    <n v="7.5512405609492989E-2"/>
    <n v="0.2817732685618663"/>
  </r>
  <r>
    <x v="58"/>
    <n v="11"/>
    <n v="2008.8333333333333"/>
    <n v="17.076666666666664"/>
    <n v="31.4"/>
    <n v="212.6"/>
    <n v="0.42703207144570515"/>
    <n v="0.14769520225776106"/>
    <n v="0.34503715916100353"/>
  </r>
  <r>
    <x v="58"/>
    <n v="12"/>
    <n v="2008.9166666666667"/>
    <n v="18.238709677419354"/>
    <n v="77.400000000000006"/>
    <n v="204.4"/>
    <n v="0.47728897506564533"/>
    <n v="0.37866927592954991"/>
    <n v="0.530575918922645"/>
  </r>
  <r>
    <x v="59"/>
    <n v="1"/>
    <n v="2009"/>
    <n v="22.804838709677412"/>
    <n v="1"/>
    <n v="332.29999999999995"/>
    <n v="0.68143273279231087"/>
    <n v="3.0093289196509183E-3"/>
    <n v="0.21569739346654135"/>
  </r>
  <r>
    <x v="59"/>
    <n v="2"/>
    <n v="2009.0833333333333"/>
    <n v="22.744642857142857"/>
    <n v="2.2000000000000002"/>
    <n v="268.80000000000007"/>
    <n v="0.67879134622347781"/>
    <n v="8.1845238095238082E-3"/>
    <n v="0.22049789867444372"/>
  </r>
  <r>
    <x v="59"/>
    <n v="3"/>
    <n v="2009.1666666666667"/>
    <n v="19.154838709677421"/>
    <n v="17.399999999999995"/>
    <n v="182.79999999999998"/>
    <n v="0.51790628872278033"/>
    <n v="9.5185995623632363E-2"/>
    <n v="0.29926526353968652"/>
  </r>
  <r>
    <x v="59"/>
    <n v="4"/>
    <n v="2009.25"/>
    <n v="15.424999999999999"/>
    <n v="60.4"/>
    <n v="123.39999999999996"/>
    <n v="0.35910232630027838"/>
    <n v="0.48946515397082674"/>
    <n v="0.6104397108926185"/>
  </r>
  <r>
    <x v="59"/>
    <n v="5"/>
    <n v="2009.3333333333333"/>
    <n v="12.024193548387096"/>
    <n v="26.599999999999998"/>
    <n v="48.599999999999994"/>
    <n v="0.23718681743483347"/>
    <n v="0.5473251028806585"/>
    <n v="0.64979156463276266"/>
  </r>
  <r>
    <x v="59"/>
    <n v="6"/>
    <n v="2009.4166666666667"/>
    <n v="10.344999999999999"/>
    <n v="63"/>
    <n v="44.400000000000013"/>
    <n v="0.18755685503284633"/>
    <n v="1.25"/>
    <n v="0.99874375000000026"/>
  </r>
  <r>
    <x v="59"/>
    <n v="7"/>
    <n v="2009.5"/>
    <n v="9.8935483870967715"/>
    <n v="89.6"/>
    <n v="54.8"/>
    <n v="0.17547176696695224"/>
    <n v="1.25"/>
    <n v="0.99874375000000026"/>
  </r>
  <r>
    <x v="59"/>
    <n v="8"/>
    <n v="2009.5833333333333"/>
    <n v="11.083870967741936"/>
    <n v="68.699999999999989"/>
    <n v="75.2"/>
    <n v="0.20848868580750449"/>
    <n v="0.91356382978723383"/>
    <n v="0.86139972325571534"/>
  </r>
  <r>
    <x v="59"/>
    <n v="9"/>
    <n v="2009.6666666666667"/>
    <n v="12.19"/>
    <n v="67.099999999999994"/>
    <n v="99.800000000000011"/>
    <n v="0.24248368369671264"/>
    <n v="0.67234468937875735"/>
    <n v="0.72930323141272513"/>
  </r>
  <r>
    <x v="59"/>
    <n v="10"/>
    <n v="2009.75"/>
    <n v="13.990322580645159"/>
    <n v="37.200000000000003"/>
    <n v="136"/>
    <n v="0.30439887125798176"/>
    <n v="0.27352941176470591"/>
    <n v="0.44931074653979242"/>
  </r>
  <r>
    <x v="59"/>
    <n v="11"/>
    <n v="2009.8333333333333"/>
    <n v="21.68"/>
    <n v="39.200000000000003"/>
    <n v="237.99999999999991"/>
    <n v="0.63151896198373769"/>
    <n v="0.16470588235294126"/>
    <n v="0.35957988927335655"/>
  </r>
  <r>
    <x v="59"/>
    <n v="12"/>
    <n v="2009.9166666666667"/>
    <n v="20.120967741935491"/>
    <n v="27.599999999999998"/>
    <n v="245.39999999999998"/>
    <n v="0.56130371002435375"/>
    <n v="0.11246943765281174"/>
    <n v="0.31447802380425754"/>
  </r>
  <r>
    <x v="60"/>
    <n v="1"/>
    <n v="2010"/>
    <n v="22.740322580645159"/>
    <n v="10.6"/>
    <n v="300.39999999999992"/>
    <n v="0.67860161895088433"/>
    <n v="3.5286284953395482E-2"/>
    <n v="0.24542638297627131"/>
  </r>
  <r>
    <x v="60"/>
    <n v="2"/>
    <n v="2010.0833333333333"/>
    <n v="23.280357142857138"/>
    <n v="3.2"/>
    <n v="253.2"/>
    <n v="0.70214611947340122"/>
    <n v="1.2638230647709322E-2"/>
    <n v="0.22461880435949078"/>
  </r>
  <r>
    <x v="60"/>
    <n v="3"/>
    <n v="2010.1666666666667"/>
    <n v="20.091935483870973"/>
    <n v="20.2"/>
    <n v="203.2"/>
    <n v="0.55999494313249598"/>
    <n v="9.9409448818897642E-2"/>
    <n v="0.30299602608267717"/>
  </r>
  <r>
    <x v="60"/>
    <n v="4"/>
    <n v="2010.25"/>
    <n v="16.866666666666664"/>
    <n v="60.199999999999989"/>
    <n v="102.4"/>
    <n v="0.41814315006781572"/>
    <n v="0.58789062499999989"/>
    <n v="0.67641765556335443"/>
  </r>
  <r>
    <x v="60"/>
    <n v="5"/>
    <n v="2010.3333333333333"/>
    <n v="12.046774193548384"/>
    <n v="44.2"/>
    <n v="73.200000000000017"/>
    <n v="0.23790404513848484"/>
    <n v="0.60382513661202175"/>
    <n v="0.68665938741079147"/>
  </r>
  <r>
    <x v="60"/>
    <n v="6"/>
    <n v="2010.4166666666667"/>
    <n v="8.8133333333333326"/>
    <n v="44.8"/>
    <n v="45.199999999999989"/>
    <n v="0.14871132121351385"/>
    <n v="0.99115044247787631"/>
    <n v="0.89791915576787551"/>
  </r>
  <r>
    <x v="60"/>
    <n v="7"/>
    <n v="2010.5"/>
    <n v="8.5532258064516142"/>
    <n v="39.199999999999989"/>
    <n v="49.500000000000007"/>
    <n v="0.14271706958288838"/>
    <n v="0.79191919191919158"/>
    <n v="0.79829450586674811"/>
  </r>
  <r>
    <x v="60"/>
    <n v="8"/>
    <n v="2010.5833333333333"/>
    <n v="9.0999999999999979"/>
    <n v="75.2"/>
    <n v="56.1"/>
    <n v="0.15551847207827962"/>
    <n v="1.25"/>
    <n v="0.99874375000000026"/>
  </r>
  <r>
    <x v="60"/>
    <n v="9"/>
    <n v="2010.6666666666667"/>
    <n v="10.368333333333334"/>
    <n v="95.800000000000011"/>
    <n v="65.2"/>
    <n v="0.18819599147967572"/>
    <n v="1.25"/>
    <n v="0.99874375000000026"/>
  </r>
  <r>
    <x v="60"/>
    <n v="10"/>
    <n v="2010.75"/>
    <n v="13.961290322580648"/>
    <n v="33.200000000000003"/>
    <n v="134.6"/>
    <n v="0.30333870403056667"/>
    <n v="0.24665676077265977"/>
    <n v="0.4276841992895134"/>
  </r>
  <r>
    <x v="60"/>
    <n v="11"/>
    <n v="2010.8333333333333"/>
    <n v="17.005000000000003"/>
    <n v="28.400000000000002"/>
    <n v="166.60000000000002"/>
    <n v="0.42399115752675198"/>
    <n v="0.17046818727490995"/>
    <n v="0.36447452070864361"/>
  </r>
  <r>
    <x v="60"/>
    <n v="12"/>
    <n v="2010.9166666666667"/>
    <n v="19.159677419354839"/>
    <n v="134.49999999999997"/>
    <n v="210.39999999999998"/>
    <n v="0.5181225110797939"/>
    <n v="0.63925855513307983"/>
    <n v="0.70899462681530023"/>
  </r>
  <r>
    <x v="61"/>
    <n v="1"/>
    <n v="2011"/>
    <n v="23.004838709677422"/>
    <n v="4"/>
    <n v="261.39999999999998"/>
    <n v="0.69017879223687284"/>
    <n v="1.5302218821729153E-2"/>
    <n v="0.22707915186837518"/>
  </r>
  <r>
    <x v="61"/>
    <n v="2"/>
    <n v="2011.0833333333333"/>
    <n v="21.803571428571427"/>
    <n v="92.100000000000023"/>
    <n v="192.29999999999998"/>
    <n v="0.63705008019788634"/>
    <n v="0.47893915756630279"/>
    <n v="0.60310704875620935"/>
  </r>
  <r>
    <x v="61"/>
    <n v="3"/>
    <n v="2011.1666666666667"/>
    <n v="17.524193548387093"/>
    <n v="121.2"/>
    <n v="129.20000000000002"/>
    <n v="0.44618546650213892"/>
    <n v="0.9380804953560371"/>
    <n v="0.87325348752504106"/>
  </r>
  <r>
    <x v="61"/>
    <n v="4"/>
    <n v="2011.25"/>
    <n v="14.941666666666668"/>
    <n v="6.8000000000000007"/>
    <n v="101.4"/>
    <n v="0.34018313194990119"/>
    <n v="6.7061143984220917E-2"/>
    <n v="0.27420180860458515"/>
  </r>
  <r>
    <x v="61"/>
    <n v="5"/>
    <n v="2011.3333333333333"/>
    <n v="11.56774193548387"/>
    <n v="71.400000000000006"/>
    <n v="62.199999999999989"/>
    <n v="0.22296986962223392"/>
    <n v="1.1479099678456595"/>
    <n v="0.96284028597719229"/>
  </r>
  <r>
    <x v="61"/>
    <n v="6"/>
    <n v="2011.4166666666667"/>
    <n v="9.7933333333333348"/>
    <n v="43.4"/>
    <n v="53.2"/>
    <n v="0.17286142740527888"/>
    <n v="0.81578947368421051"/>
    <n v="0.81124078947368428"/>
  </r>
  <r>
    <x v="61"/>
    <n v="7"/>
    <n v="2011.5"/>
    <n v="9.1516129032258071"/>
    <n v="50.000000000000014"/>
    <n v="48.79999999999999"/>
    <n v="0.15676655382156485"/>
    <n v="1.0245901639344268"/>
    <n v="0.91276310803547456"/>
  </r>
  <r>
    <x v="61"/>
    <n v="8"/>
    <n v="2011.5833333333333"/>
    <n v="11.027419354838708"/>
    <n v="71.599999999999994"/>
    <n v="66.800000000000011"/>
    <n v="0.20683899360021193"/>
    <n v="1.0718562874251494"/>
    <n v="0.93282414930617796"/>
  </r>
  <r>
    <x v="61"/>
    <n v="9"/>
    <n v="2011.6666666666667"/>
    <n v="12.633333333333335"/>
    <n v="40.200000000000003"/>
    <n v="114.99999999999999"/>
    <n v="0.25698938795352455"/>
    <n v="0.34956521739130442"/>
    <n v="0.50861466525519849"/>
  </r>
  <r>
    <x v="61"/>
    <n v="10"/>
    <n v="2011.75"/>
    <n v="15.088709677419356"/>
    <n v="46.2"/>
    <n v="129.59999999999997"/>
    <n v="0.34588831428949296"/>
    <n v="0.35648148148148162"/>
    <n v="0.51387054826817569"/>
  </r>
  <r>
    <x v="61"/>
    <n v="11"/>
    <n v="2011.8333333333333"/>
    <n v="18.768333333333331"/>
    <n v="45.9"/>
    <n v="199.5"/>
    <n v="0.50068672051768681"/>
    <n v="0.23007518796992479"/>
    <n v="0.41416583029001075"/>
  </r>
  <r>
    <x v="61"/>
    <n v="12"/>
    <n v="2011.9166666666667"/>
    <n v="19.690322580645166"/>
    <n v="47.2"/>
    <n v="233.00000000000003"/>
    <n v="0.54191295187956623"/>
    <n v="0.20257510729613731"/>
    <n v="0.39145347285822174"/>
  </r>
  <r>
    <x v="62"/>
    <n v="1"/>
    <n v="2012"/>
    <n v="22.630645161290321"/>
    <n v="15.200000000000001"/>
    <n v="288.40000000000003"/>
    <n v="0.67377834653496271"/>
    <n v="5.2704576976421634E-2"/>
    <n v="0.26126079147277725"/>
  </r>
  <r>
    <x v="62"/>
    <n v="2"/>
    <n v="2012.0833333333333"/>
    <n v="21.125862068965521"/>
    <n v="16"/>
    <n v="206.6"/>
    <n v="0.60662282897790276"/>
    <n v="7.7444336882865436E-2"/>
    <n v="0.28349923961356555"/>
  </r>
  <r>
    <x v="62"/>
    <n v="3"/>
    <n v="2012.1666666666667"/>
    <n v="18.409677419354839"/>
    <n v="46.600000000000009"/>
    <n v="172.6"/>
    <n v="0.48481376602542864"/>
    <n v="0.26998841251448441"/>
    <n v="0.4464809600023632"/>
  </r>
  <r>
    <x v="62"/>
    <n v="4"/>
    <n v="2012.25"/>
    <n v="15.911666666666664"/>
    <n v="13.799999999999999"/>
    <n v="128.60000000000002"/>
    <n v="0.37861746956686781"/>
    <n v="0.10730948678071536"/>
    <n v="0.30995136739960671"/>
  </r>
  <r>
    <x v="62"/>
    <n v="5"/>
    <n v="2012.3333333333333"/>
    <n v="11.001612903225803"/>
    <n v="28.5"/>
    <n v="76.5"/>
    <n v="0.20608762393217012"/>
    <n v="0.37254901960784315"/>
    <n v="0.52599165705497897"/>
  </r>
  <r>
    <x v="62"/>
    <n v="6"/>
    <n v="2012.4166666666667"/>
    <n v="9.3249999999999993"/>
    <n v="54.800000000000004"/>
    <n v="50.8"/>
    <n v="0.16100977481569068"/>
    <n v="1.078740157480315"/>
    <n v="0.93565590551181121"/>
  </r>
  <r>
    <x v="62"/>
    <n v="7"/>
    <n v="2012.5"/>
    <n v="9.0758064516129"/>
    <n v="39.600000000000009"/>
    <n v="45.000000000000007"/>
    <n v="0.15493580099277407"/>
    <n v="0.88"/>
    <n v="0.84470128000000022"/>
  </r>
  <r>
    <x v="62"/>
    <n v="8"/>
    <n v="2012.5833333333333"/>
    <n v="9.4951612903225779"/>
    <n v="43.800000000000004"/>
    <n v="70.5"/>
    <n v="0.16524984789177538"/>
    <n v="0.62127659574468086"/>
    <n v="0.69773553100950658"/>
  </r>
  <r>
    <x v="62"/>
    <n v="9"/>
    <n v="2012.6666666666667"/>
    <n v="12.266666666666664"/>
    <n v="38.399999999999991"/>
    <n v="117.19999999999997"/>
    <n v="0.24495659558212612"/>
    <n v="0.32764505119453924"/>
    <n v="0.49180432736549057"/>
  </r>
  <r>
    <x v="62"/>
    <n v="10"/>
    <n v="2012.75"/>
    <n v="15.290322580645162"/>
    <n v="16.2"/>
    <n v="183.39999999999998"/>
    <n v="0.35378303133112982"/>
    <n v="8.8331515812431843E-2"/>
    <n v="0.2931920763620407"/>
  </r>
  <r>
    <x v="62"/>
    <n v="11"/>
    <n v="2012.8333333333333"/>
    <n v="19.603333333333335"/>
    <n v="6.8"/>
    <n v="256.20000000000005"/>
    <n v="0.53800364827599922"/>
    <n v="2.6541764246682274E-2"/>
    <n v="0.23742181581402605"/>
  </r>
  <r>
    <x v="62"/>
    <n v="12"/>
    <n v="2012.9166666666667"/>
    <n v="20.488709677419354"/>
    <n v="11.399999999999999"/>
    <n v="278.60000000000008"/>
    <n v="0.5778914292824171"/>
    <n v="4.0918880114859994E-2"/>
    <n v="0.25056281236971439"/>
  </r>
  <r>
    <x v="63"/>
    <n v="1"/>
    <n v="2013"/>
    <n v="21.796774193548384"/>
    <n v="5.2"/>
    <n v="314.60000000000002"/>
    <n v="0.63674607235380176"/>
    <n v="1.6528925619834711E-2"/>
    <n v="0.22821093504542039"/>
  </r>
  <r>
    <x v="63"/>
    <n v="2"/>
    <n v="2013.0833333333333"/>
    <n v="22.512500000000006"/>
    <n v="16.599999999999998"/>
    <n v="235.20000000000002"/>
    <n v="0.66856872423282387"/>
    <n v="7.0578231292516988E-2"/>
    <n v="0.27735694408290523"/>
  </r>
  <r>
    <x v="63"/>
    <n v="3"/>
    <n v="2013.1666666666667"/>
    <n v="20.829032258064526"/>
    <n v="12.5"/>
    <n v="222.90000000000006"/>
    <n v="0.59324482704192849"/>
    <n v="5.6078959174517704E-2"/>
    <n v="0.26431140349658977"/>
  </r>
  <r>
    <x v="63"/>
    <n v="4"/>
    <n v="2013.25"/>
    <n v="16.558333333333337"/>
    <n v="41"/>
    <n v="132.4"/>
    <n v="0.40521522926837056"/>
    <n v="0.30966767371601206"/>
    <n v="0.47784459821469322"/>
  </r>
  <r>
    <x v="63"/>
    <n v="5"/>
    <n v="2013.3333333333333"/>
    <n v="13.719354838709673"/>
    <n v="54.8"/>
    <n v="82.899999999999991"/>
    <n v="0.29458000326055145"/>
    <n v="0.66103739445114595"/>
    <n v="0.72242212164291719"/>
  </r>
  <r>
    <x v="63"/>
    <n v="6"/>
    <n v="2013.4166666666667"/>
    <n v="9.6100000000000012"/>
    <n v="62.800000000000004"/>
    <n v="36.6"/>
    <n v="0.16815394911925521"/>
    <n v="1.25"/>
    <n v="0.99874375000000026"/>
  </r>
  <r>
    <x v="63"/>
    <n v="7"/>
    <n v="2013.5"/>
    <n v="10.033870967741938"/>
    <n v="72.599999999999994"/>
    <n v="49.099999999999994"/>
    <n v="0.1791709419381092"/>
    <n v="1.25"/>
    <n v="0.99874375000000026"/>
  </r>
  <r>
    <x v="63"/>
    <n v="8"/>
    <n v="2013.5833333333333"/>
    <n v="10.833870967741932"/>
    <n v="69.600000000000009"/>
    <n v="72.099999999999994"/>
    <n v="0.20124620170180121"/>
    <n v="0.96532593619972284"/>
    <n v="0.88608630889060336"/>
  </r>
  <r>
    <x v="63"/>
    <n v="9"/>
    <n v="2013.6666666666667"/>
    <n v="14.744999999999999"/>
    <n v="58.000000000000014"/>
    <n v="119.89999999999999"/>
    <n v="0.33262357244031671"/>
    <n v="0.48373644703919949"/>
    <n v="0.60645558739872896"/>
  </r>
  <r>
    <x v="63"/>
    <n v="10"/>
    <n v="2013.75"/>
    <n v="14.409677419354841"/>
    <n v="24.5"/>
    <n v="174.9"/>
    <n v="0.31992635576326944"/>
    <n v="0.1400800457404231"/>
    <n v="0.33848157679582325"/>
  </r>
  <r>
    <x v="63"/>
    <n v="11"/>
    <n v="2013.8333333333333"/>
    <n v="16.886666666666663"/>
    <n v="4"/>
    <n v="228.40000000000003"/>
    <n v="0.41898685414923642"/>
    <n v="1.751313485113835E-2"/>
    <n v="0.2291184602549986"/>
  </r>
  <r>
    <x v="63"/>
    <n v="12"/>
    <n v="2013.9166666666667"/>
    <n v="20.304838709677419"/>
    <n v="32.500000000000007"/>
    <n v="259.5"/>
    <n v="0.56959581676433457"/>
    <n v="0.12524084778420042"/>
    <n v="0.32562670505381258"/>
  </r>
  <r>
    <x v="64"/>
    <n v="1"/>
    <n v="2014"/>
    <n v="23.36774193548387"/>
    <n v="9.3000000000000007"/>
    <n v="306.3"/>
    <n v="0.70592059884596059"/>
    <n v="3.0362389813907934E-2"/>
    <n v="0.24092368287509799"/>
  </r>
  <r>
    <x v="64"/>
    <n v="2"/>
    <n v="2014.0833333333333"/>
    <n v="21.860714285714288"/>
    <n v="110.8"/>
    <n v="232.89999999999995"/>
    <n v="0.63960464883226731"/>
    <n v="0.47574066122799497"/>
    <n v="0.60086830679167835"/>
  </r>
  <r>
    <x v="64"/>
    <n v="3"/>
    <n v="2014.1666666666667"/>
    <n v="18.956451612903226"/>
    <n v="16.599999999999998"/>
    <n v="163.39999999999998"/>
    <n v="0.50905442827629388"/>
    <n v="0.10159118727050184"/>
    <n v="0.30491987987817026"/>
  </r>
  <r>
    <x v="64"/>
    <n v="4"/>
    <n v="2014.25"/>
    <n v="15.398333333333333"/>
    <n v="57.000000000000014"/>
    <n v="102.1"/>
    <n v="0.35804622202248859"/>
    <n v="0.5582761998041138"/>
    <n v="0.65705781900366556"/>
  </r>
  <r>
    <x v="64"/>
    <n v="5"/>
    <n v="2014.3333333333333"/>
    <n v="13.564516129032258"/>
    <n v="35.399999999999991"/>
    <n v="61.499999999999993"/>
    <n v="0.28904645725067196"/>
    <n v="0.57560975609756093"/>
    <n v="0.66844064961332539"/>
  </r>
  <r>
    <x v="64"/>
    <n v="6"/>
    <n v="2014.4166666666667"/>
    <n v="10.234999999999998"/>
    <n v="96.399999999999991"/>
    <n v="49.900000000000013"/>
    <n v="0.18456301246329168"/>
    <n v="1.25"/>
    <n v="0.99874375000000026"/>
  </r>
  <r>
    <x v="64"/>
    <n v="7"/>
    <n v="2014.5"/>
    <n v="9.4580645161290331"/>
    <n v="85.899999999999991"/>
    <n v="55.499999999999993"/>
    <n v="0.16431905918196005"/>
    <n v="1.25"/>
    <n v="0.99874375000000026"/>
  </r>
  <r>
    <x v="64"/>
    <n v="8"/>
    <n v="2014.5833333333333"/>
    <n v="8.9854838709677427"/>
    <n v="16.2"/>
    <n v="69.099999999999994"/>
    <n v="0.15277382882936036"/>
    <n v="0.23444283646888567"/>
    <n v="0.41773949183318287"/>
  </r>
  <r>
    <x v="64"/>
    <n v="9"/>
    <n v="2014.6666666666667"/>
    <n v="12.904999999999999"/>
    <n v="14.2"/>
    <n v="126.29999999999998"/>
    <n v="0.26612200171861344"/>
    <n v="0.11243072050673002"/>
    <n v="0.31444410636114417"/>
  </r>
  <r>
    <x v="64"/>
    <n v="10"/>
    <n v="2014.75"/>
    <n v="16.932258064516123"/>
    <n v="5.4"/>
    <n v="207.3"/>
    <n v="0.42091241210305258"/>
    <n v="2.6049204052098408E-2"/>
    <n v="0.23696983775270639"/>
  </r>
  <r>
    <x v="64"/>
    <n v="11"/>
    <n v="2014.8333333333333"/>
    <n v="18.728333333333332"/>
    <n v="32.800000000000004"/>
    <n v="234.80000000000007"/>
    <n v="0.49891101471012611"/>
    <n v="0.13969335604770014"/>
    <n v="0.33814794453360575"/>
  </r>
  <r>
    <x v="64"/>
    <n v="12"/>
    <n v="2014.9166666666667"/>
    <n v="19.12419354838709"/>
    <n v="11.4"/>
    <n v="251.69999999999996"/>
    <n v="0.51653722469391061"/>
    <n v="4.5292014302741365E-2"/>
    <n v="0.25454016615500885"/>
  </r>
  <r>
    <x v="65"/>
    <n v="1"/>
    <n v="2015"/>
    <n v="20.827419354838717"/>
    <n v="30.8"/>
    <n v="241.10000000000002"/>
    <n v="0.59317208726729331"/>
    <n v="0.12774782248029862"/>
    <n v="0.3278059024197989"/>
  </r>
  <r>
    <x v="65"/>
    <n v="2"/>
    <n v="2015.0833333333333"/>
    <n v="23.608928571428571"/>
    <n v="0.2"/>
    <n v="260.3"/>
    <n v="0.71628155522249182"/>
    <n v="7.68344218209758E-4"/>
    <n v="0.21361464817406081"/>
  </r>
  <r>
    <x v="65"/>
    <n v="3"/>
    <n v="2015.1666666666667"/>
    <n v="17.583870967741937"/>
    <n v="8"/>
    <n v="197.30000000000004"/>
    <n v="0.448759889686136"/>
    <n v="4.0547389761784076E-2"/>
    <n v="0.25022451758136771"/>
  </r>
  <r>
    <x v="65"/>
    <n v="4"/>
    <n v="2015.25"/>
    <n v="13.615000000000004"/>
    <n v="56.400000000000006"/>
    <n v="93.499999999999986"/>
    <n v="0.29084439532407597"/>
    <n v="0.60320855614973279"/>
    <n v="0.68626536612428157"/>
  </r>
  <r>
    <x v="65"/>
    <n v="5"/>
    <n v="2015.3333333333333"/>
    <n v="11.920967741935486"/>
    <n v="35.6"/>
    <n v="68.59999999999998"/>
    <n v="0.23392471433064135"/>
    <n v="0.51895043731778445"/>
    <n v="0.63069519587926814"/>
  </r>
  <r>
    <x v="65"/>
    <n v="6"/>
    <n v="2015.4166666666667"/>
    <n v="9.5299999999999976"/>
    <n v="16"/>
    <n v="43.499999999999993"/>
    <n v="0.16612723943372323"/>
    <n v="0.36781609195402304"/>
    <n v="0.52243415246399794"/>
  </r>
  <r>
    <x v="65"/>
    <n v="7"/>
    <n v="2015.5"/>
    <n v="8.2725806451612893"/>
    <n v="55.1"/>
    <n v="57.699999999999989"/>
    <n v="0.13644239625713117"/>
    <n v="0.95493934142114401"/>
    <n v="0.88123639244403473"/>
  </r>
  <r>
    <x v="65"/>
    <n v="8"/>
    <n v="2015.5833333333333"/>
    <n v="9.5483870967741957"/>
    <n v="66.099999999999994"/>
    <n v="56.199999999999996"/>
    <n v="0.16659158069857943"/>
    <n v="1.1761565836298933"/>
    <n v="0.97327748793708313"/>
  </r>
  <r>
    <x v="65"/>
    <n v="9"/>
    <n v="2015.6666666666667"/>
    <n v="11.246666666666666"/>
    <n v="33.899999999999991"/>
    <n v="98"/>
    <n v="0.21329270404307313"/>
    <n v="0.3459183673469387"/>
    <n v="0.50583401572261555"/>
  </r>
  <r>
    <x v="65"/>
    <n v="10"/>
    <n v="2015.75"/>
    <n v="18.745161290322581"/>
    <n v="8.1000000000000014"/>
    <n v="212.29999999999998"/>
    <n v="0.499657895170811"/>
    <n v="3.8153556288271322E-2"/>
    <n v="0.24804299448717798"/>
  </r>
  <r>
    <x v="65"/>
    <n v="11"/>
    <n v="2015.8333333333333"/>
    <n v="18.708333333333329"/>
    <n v="30.7"/>
    <n v="237.2"/>
    <n v="0.49802364828279083"/>
    <n v="0.12942664418212479"/>
    <n v="0.32926352895572003"/>
  </r>
  <r>
    <x v="65"/>
    <n v="12"/>
    <n v="2015.9166666666667"/>
    <n v="22.935483870967747"/>
    <n v="6.7"/>
    <n v="325.5"/>
    <n v="0.68715123778662823"/>
    <n v="2.0583717357910907E-2"/>
    <n v="0.2319467960009533"/>
  </r>
  <r>
    <x v="66"/>
    <n v="1"/>
    <n v="2016"/>
    <n v="22.961290322580645"/>
    <n v="30"/>
    <n v="301.10000000000008"/>
    <n v="0.68827844832740348"/>
    <n v="9.9634672866157403E-2"/>
    <n v="0.30319473465002283"/>
  </r>
  <r>
    <x v="66"/>
    <n v="2"/>
    <n v="2016.0833333333333"/>
    <n v="21.344827586206897"/>
    <n v="12.3"/>
    <n v="233.50000000000003"/>
    <n v="0.61647577675569709"/>
    <n v="5.2676659528907918E-2"/>
    <n v="0.26123552976995629"/>
  </r>
  <r>
    <x v="66"/>
    <n v="3"/>
    <n v="2016.1666666666667"/>
    <n v="20.798387096774199"/>
    <n v="45.599999999999994"/>
    <n v="180.5"/>
    <n v="0.59186270824742115"/>
    <n v="0.25263157894736837"/>
    <n v="0.43252273684210524"/>
  </r>
  <r>
    <x v="66"/>
    <n v="4"/>
    <n v="2016.25"/>
    <n v="16.39833333333333"/>
    <n v="14.499999999999998"/>
    <n v="124.7"/>
    <n v="0.39856733367894071"/>
    <n v="0.11627906976744184"/>
    <n v="0.31781184424012976"/>
  </r>
  <r>
    <x v="66"/>
    <n v="5"/>
    <n v="2016.3333333333333"/>
    <n v="13.774193548387098"/>
    <n v="85.5"/>
    <n v="87.600000000000009"/>
    <n v="0.29655334327535771"/>
    <n v="0.97602739726027388"/>
    <n v="0.89102879409832991"/>
  </r>
  <r>
    <x v="66"/>
    <n v="6"/>
    <n v="2016.4166666666667"/>
    <n v="9.8766666666666669"/>
    <n v="94.199999999999974"/>
    <n v="56.7"/>
    <n v="0.17503020361959554"/>
    <n v="1.25"/>
    <n v="0.99874375000000026"/>
  </r>
  <r>
    <x v="66"/>
    <n v="7"/>
    <n v="2016.5"/>
    <n v="9.3241935483870968"/>
    <n v="84.8"/>
    <n v="55.899999999999991"/>
    <n v="0.16098985865025189"/>
    <n v="1.25"/>
    <n v="0.99874375000000026"/>
  </r>
  <r>
    <x v="66"/>
    <n v="8"/>
    <n v="2016.5833333333333"/>
    <n v="9.9548387096774178"/>
    <n v="63.700000000000017"/>
    <n v="78.100000000000009"/>
    <n v="0.17708116079901437"/>
    <n v="0.81562099871959037"/>
    <n v="0.81115037895865483"/>
  </r>
  <r>
    <x v="66"/>
    <n v="9"/>
    <n v="2016.6666666666667"/>
    <n v="10.406666666666665"/>
    <n v="181.10000000000002"/>
    <n v="90.999999999999986"/>
    <n v="0.18924910101693324"/>
    <n v="1.25"/>
    <n v="0.99874375000000026"/>
  </r>
  <r>
    <x v="66"/>
    <n v="10"/>
    <n v="2016.75"/>
    <n v="13.15322580645161"/>
    <n v="46.900000000000006"/>
    <n v="159.30000000000004"/>
    <n v="0.27462614692790527"/>
    <n v="0.2944130571249215"/>
    <n v="0.465876812711293"/>
  </r>
  <r>
    <x v="66"/>
    <n v="11"/>
    <n v="2016.8333333333333"/>
    <n v="16.345000000000002"/>
    <n v="23.5"/>
    <n v="204.4"/>
    <n v="0.39636090064653307"/>
    <n v="0.11497064579256359"/>
    <n v="0.31666762820205963"/>
  </r>
  <r>
    <x v="66"/>
    <n v="12"/>
    <n v="2016.9166666666667"/>
    <n v="20.056451612903221"/>
    <n v="51.4"/>
    <n v="252.2"/>
    <n v="0.55839557361407011"/>
    <n v="0.20380650277557494"/>
    <n v="0.39247828957670516"/>
  </r>
  <r>
    <x v="67"/>
    <n v="1"/>
    <n v="2017"/>
    <n v="22.633870967741935"/>
    <n v="39.099999999999994"/>
    <n v="273"/>
    <n v="0.67392038913215468"/>
    <n v="0.14322344322344321"/>
    <n v="0.34119099326436686"/>
  </r>
  <r>
    <x v="67"/>
    <n v="2"/>
    <n v="2017.0833333333333"/>
    <n v="21.110714285714288"/>
    <n v="39.000000000000007"/>
    <n v="207.70000000000002"/>
    <n v="0.60594063777645935"/>
    <n v="0.18777082330284064"/>
    <n v="0.3790754699718053"/>
  </r>
  <r>
    <x v="67"/>
    <n v="3"/>
    <n v="2017.1666666666667"/>
    <n v="21.170967741935485"/>
    <n v="10.200000000000001"/>
    <n v="209.70000000000002"/>
    <n v="0.6086537925301363"/>
    <n v="4.8640915593705293E-2"/>
    <n v="0.25757974277580276"/>
  </r>
  <r>
    <x v="67"/>
    <n v="4"/>
    <n v="2017.25"/>
    <n v="15.793333333333329"/>
    <n v="44"/>
    <n v="115.19999999999999"/>
    <n v="0.37383106194717824"/>
    <n v="0.38194444444444448"/>
    <n v="0.53302169656635801"/>
  </r>
  <r>
    <x v="67"/>
    <n v="5"/>
    <n v="2017.3333333333333"/>
    <n v="11.685483870967744"/>
    <n v="19.799999999999997"/>
    <n v="71"/>
    <n v="0.22658566824158297"/>
    <n v="0.27887323943661968"/>
    <n v="0.45356980519738149"/>
  </r>
  <r>
    <x v="67"/>
    <n v="6"/>
    <n v="2017.4166666666667"/>
    <n v="8.5299999999999994"/>
    <n v="13.8"/>
    <n v="45.29999999999999"/>
    <n v="0.14219021053122172"/>
    <n v="0.30463576158940403"/>
    <n v="0.47390929783781421"/>
  </r>
  <r>
    <x v="67"/>
    <n v="7"/>
    <n v="2017.5"/>
    <n v="9.9467741935483875"/>
    <n v="95.6"/>
    <n v="73.799999999999983"/>
    <n v="0.1768688369808859"/>
    <n v="1.25"/>
    <n v="0.99874375000000026"/>
  </r>
  <r>
    <x v="67"/>
    <n v="8"/>
    <n v="2017.5833333333333"/>
    <n v="9.2564516129032253"/>
    <n v="97.500000000000014"/>
    <n v="79.300000000000011"/>
    <n v="0.15932291912308927"/>
    <n v="1.2295081967213115"/>
    <n v="0.991940580489115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K5:M73" firstHeaderRow="0" firstDataRow="1" firstDataCol="1"/>
  <pivotFields count="9">
    <pivotField axis="axisRow" showAll="0">
      <items count="130">
        <item m="1" x="121"/>
        <item m="1" x="105"/>
        <item m="1" x="89"/>
        <item m="1" x="74"/>
        <item m="1" x="119"/>
        <item m="1" x="103"/>
        <item m="1" x="87"/>
        <item m="1" x="72"/>
        <item m="1" x="117"/>
        <item m="1" x="101"/>
        <item m="1" x="86"/>
        <item m="1" x="71"/>
        <item m="1" x="116"/>
        <item m="1" x="100"/>
        <item m="1" x="85"/>
        <item m="1" x="70"/>
        <item m="1" x="115"/>
        <item m="1" x="99"/>
        <item m="1" x="84"/>
        <item m="1" x="69"/>
        <item m="1" x="114"/>
        <item m="1" x="98"/>
        <item m="1" x="83"/>
        <item m="1" x="68"/>
        <item m="1" x="113"/>
        <item m="1" x="97"/>
        <item m="1" x="82"/>
        <item m="1" x="128"/>
        <item m="1" x="112"/>
        <item m="1" x="96"/>
        <item m="1" x="81"/>
        <item m="1" x="127"/>
        <item m="1" x="111"/>
        <item m="1" x="95"/>
        <item m="1" x="80"/>
        <item m="1" x="126"/>
        <item m="1" x="110"/>
        <item m="1" x="94"/>
        <item m="1" x="79"/>
        <item m="1" x="125"/>
        <item m="1" x="109"/>
        <item m="1" x="93"/>
        <item m="1" x="78"/>
        <item m="1" x="124"/>
        <item m="1" x="108"/>
        <item m="1" x="92"/>
        <item m="1" x="77"/>
        <item m="1" x="123"/>
        <item m="1" x="107"/>
        <item m="1" x="91"/>
        <item m="1" x="76"/>
        <item m="1" x="122"/>
        <item m="1" x="106"/>
        <item m="1" x="90"/>
        <item m="1" x="75"/>
        <item m="1" x="120"/>
        <item m="1" x="104"/>
        <item m="1" x="88"/>
        <item m="1" x="73"/>
        <item m="1" x="118"/>
        <item m="1" x="10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numFmtId="165" showAll="0" defaultSubtotal="0"/>
    <pivotField numFmtId="164" showAll="0"/>
    <pivotField showAll="0"/>
    <pivotField showAll="0"/>
    <pivotField dataField="1" numFmtId="165" showAll="0" defaultSubtotal="0"/>
    <pivotField numFmtId="165" showAll="0" defaultSubtotal="0"/>
    <pivotField dataField="1" numFmtId="165" showAll="0" defaultSubtotal="0"/>
  </pivotFields>
  <rowFields count="1">
    <field x="0"/>
  </rowFields>
  <rowItems count="68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</rowItems>
  <colFields count="1">
    <field x="-2"/>
  </colFields>
  <colItems count="2">
    <i>
      <x/>
    </i>
    <i i="1">
      <x v="1"/>
    </i>
  </colItems>
  <dataFields count="2">
    <dataField name="AvgAnnTi" fld="6" subtotal="average" baseField="0" baseItem="0" numFmtId="165"/>
    <dataField name="AvgAnnWi" fld="8" subtotal="average" baseField="0" baseItem="0" numFmtId="165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28"/>
  <sheetViews>
    <sheetView tabSelected="1" zoomScaleNormal="100" workbookViewId="0"/>
  </sheetViews>
  <sheetFormatPr defaultColWidth="9" defaultRowHeight="15" customHeight="1" x14ac:dyDescent="0.35"/>
  <cols>
    <col min="1" max="1" width="5" customWidth="1"/>
    <col min="2" max="2" width="11.1796875" customWidth="1"/>
    <col min="3" max="3" width="74" customWidth="1"/>
    <col min="4" max="4" width="8.1796875" customWidth="1"/>
  </cols>
  <sheetData>
    <row r="1" spans="1:4" ht="15" customHeight="1" x14ac:dyDescent="0.35">
      <c r="A1" s="2" t="s">
        <v>204</v>
      </c>
    </row>
    <row r="2" spans="1:4" ht="15" customHeight="1" x14ac:dyDescent="0.35">
      <c r="A2" s="2"/>
    </row>
    <row r="3" spans="1:4" ht="15" customHeight="1" x14ac:dyDescent="0.35">
      <c r="A3" s="2" t="s">
        <v>22</v>
      </c>
    </row>
    <row r="7" spans="1:4" ht="15" customHeight="1" x14ac:dyDescent="0.35">
      <c r="B7" s="1"/>
      <c r="C7" s="19" t="s">
        <v>165</v>
      </c>
    </row>
    <row r="8" spans="1:4" ht="15" customHeight="1" x14ac:dyDescent="0.35">
      <c r="C8" t="s">
        <v>150</v>
      </c>
    </row>
    <row r="9" spans="1:4" ht="15" customHeight="1" x14ac:dyDescent="0.35">
      <c r="C9" t="s">
        <v>193</v>
      </c>
    </row>
    <row r="10" spans="1:4" ht="15" customHeight="1" x14ac:dyDescent="0.35">
      <c r="C10" t="s">
        <v>151</v>
      </c>
    </row>
    <row r="11" spans="1:4" ht="15" customHeight="1" x14ac:dyDescent="0.35">
      <c r="C11" t="s">
        <v>152</v>
      </c>
    </row>
    <row r="12" spans="1:4" ht="15" customHeight="1" x14ac:dyDescent="0.35">
      <c r="C12" t="s">
        <v>153</v>
      </c>
    </row>
    <row r="14" spans="1:4" ht="15" customHeight="1" x14ac:dyDescent="0.35">
      <c r="A14" s="2" t="s">
        <v>21</v>
      </c>
      <c r="D14" s="2" t="s">
        <v>47</v>
      </c>
    </row>
    <row r="15" spans="1:4" ht="15" customHeight="1" x14ac:dyDescent="0.45">
      <c r="D15" t="s">
        <v>166</v>
      </c>
    </row>
    <row r="16" spans="1:4" ht="15" customHeight="1" x14ac:dyDescent="0.45">
      <c r="D16" t="s">
        <v>167</v>
      </c>
    </row>
    <row r="17" spans="2:4" ht="15" customHeight="1" x14ac:dyDescent="0.45">
      <c r="D17" t="s">
        <v>168</v>
      </c>
    </row>
    <row r="18" spans="2:4" ht="15" customHeight="1" x14ac:dyDescent="0.35">
      <c r="D18" t="s">
        <v>53</v>
      </c>
    </row>
    <row r="20" spans="2:4" ht="15" customHeight="1" x14ac:dyDescent="0.45">
      <c r="C20" t="s">
        <v>187</v>
      </c>
      <c r="D20" t="s">
        <v>169</v>
      </c>
    </row>
    <row r="21" spans="2:4" ht="15" customHeight="1" x14ac:dyDescent="0.45">
      <c r="C21" t="s">
        <v>190</v>
      </c>
      <c r="D21" t="s">
        <v>170</v>
      </c>
    </row>
    <row r="22" spans="2:4" ht="15" customHeight="1" x14ac:dyDescent="0.35">
      <c r="C22" t="s">
        <v>154</v>
      </c>
    </row>
    <row r="23" spans="2:4" ht="15" customHeight="1" x14ac:dyDescent="0.35">
      <c r="B23" s="3"/>
      <c r="C23" t="s">
        <v>5</v>
      </c>
    </row>
    <row r="24" spans="2:4" ht="15" customHeight="1" x14ac:dyDescent="0.35">
      <c r="C24" t="s">
        <v>9</v>
      </c>
    </row>
    <row r="25" spans="2:4" ht="15" customHeight="1" x14ac:dyDescent="0.35">
      <c r="C25" t="s">
        <v>10</v>
      </c>
    </row>
    <row r="26" spans="2:4" ht="15" customHeight="1" x14ac:dyDescent="0.35">
      <c r="C26" t="s">
        <v>6</v>
      </c>
    </row>
    <row r="27" spans="2:4" ht="15" customHeight="1" x14ac:dyDescent="0.35">
      <c r="C27" t="s">
        <v>7</v>
      </c>
    </row>
    <row r="28" spans="2:4" ht="15" customHeight="1" x14ac:dyDescent="0.35">
      <c r="C28" t="s">
        <v>156</v>
      </c>
    </row>
    <row r="29" spans="2:4" ht="15" customHeight="1" x14ac:dyDescent="0.35">
      <c r="C29" t="s">
        <v>8</v>
      </c>
    </row>
    <row r="33" spans="1:4" ht="15" customHeight="1" x14ac:dyDescent="0.35">
      <c r="A33" s="2" t="s">
        <v>20</v>
      </c>
      <c r="D33" s="2" t="s">
        <v>47</v>
      </c>
    </row>
    <row r="34" spans="1:4" ht="15" customHeight="1" x14ac:dyDescent="0.35">
      <c r="D34" t="s">
        <v>199</v>
      </c>
    </row>
    <row r="35" spans="1:4" ht="15" customHeight="1" x14ac:dyDescent="0.35">
      <c r="D35" t="s">
        <v>200</v>
      </c>
    </row>
    <row r="36" spans="1:4" ht="15" customHeight="1" x14ac:dyDescent="0.45">
      <c r="D36" t="s">
        <v>201</v>
      </c>
    </row>
    <row r="37" spans="1:4" ht="15" customHeight="1" x14ac:dyDescent="0.45">
      <c r="D37" t="s">
        <v>202</v>
      </c>
    </row>
    <row r="38" spans="1:4" ht="15" customHeight="1" x14ac:dyDescent="0.35">
      <c r="D38" t="s">
        <v>203</v>
      </c>
    </row>
    <row r="40" spans="1:4" ht="15" customHeight="1" x14ac:dyDescent="0.45">
      <c r="D40" t="s">
        <v>171</v>
      </c>
    </row>
    <row r="41" spans="1:4" ht="15" customHeight="1" x14ac:dyDescent="0.45">
      <c r="D41" t="s">
        <v>172</v>
      </c>
    </row>
    <row r="42" spans="1:4" ht="15" customHeight="1" x14ac:dyDescent="0.35">
      <c r="C42" t="s">
        <v>188</v>
      </c>
    </row>
    <row r="43" spans="1:4" ht="15" customHeight="1" x14ac:dyDescent="0.35">
      <c r="C43" t="s">
        <v>189</v>
      </c>
    </row>
    <row r="44" spans="1:4" ht="15" customHeight="1" x14ac:dyDescent="0.35">
      <c r="C44" t="s">
        <v>155</v>
      </c>
    </row>
    <row r="45" spans="1:4" ht="15" customHeight="1" x14ac:dyDescent="0.35">
      <c r="C45" t="s">
        <v>15</v>
      </c>
    </row>
    <row r="46" spans="1:4" ht="15" customHeight="1" x14ac:dyDescent="0.35">
      <c r="C46" t="s">
        <v>157</v>
      </c>
    </row>
    <row r="47" spans="1:4" ht="15" customHeight="1" x14ac:dyDescent="0.35">
      <c r="C47" t="s">
        <v>37</v>
      </c>
    </row>
    <row r="48" spans="1:4" ht="15" customHeight="1" x14ac:dyDescent="0.35">
      <c r="C48" t="s">
        <v>162</v>
      </c>
    </row>
    <row r="49" spans="1:4" ht="15" customHeight="1" x14ac:dyDescent="0.35">
      <c r="C49" t="s">
        <v>154</v>
      </c>
    </row>
    <row r="50" spans="1:4" ht="15" customHeight="1" x14ac:dyDescent="0.35">
      <c r="C50" t="s">
        <v>9</v>
      </c>
    </row>
    <row r="51" spans="1:4" ht="15" customHeight="1" x14ac:dyDescent="0.35">
      <c r="C51" t="s">
        <v>136</v>
      </c>
    </row>
    <row r="52" spans="1:4" ht="15" customHeight="1" x14ac:dyDescent="0.35">
      <c r="C52" t="s">
        <v>16</v>
      </c>
    </row>
    <row r="53" spans="1:4" ht="15" customHeight="1" x14ac:dyDescent="0.35">
      <c r="C53" t="s">
        <v>6</v>
      </c>
    </row>
    <row r="54" spans="1:4" ht="15" customHeight="1" x14ac:dyDescent="0.35">
      <c r="C54" t="s">
        <v>7</v>
      </c>
    </row>
    <row r="55" spans="1:4" ht="15" customHeight="1" x14ac:dyDescent="0.35">
      <c r="C55" t="s">
        <v>8</v>
      </c>
    </row>
    <row r="56" spans="1:4" ht="15" customHeight="1" x14ac:dyDescent="0.35">
      <c r="C56" t="s">
        <v>163</v>
      </c>
    </row>
    <row r="57" spans="1:4" ht="15" customHeight="1" x14ac:dyDescent="0.35">
      <c r="C57" t="s">
        <v>198</v>
      </c>
    </row>
    <row r="60" spans="1:4" ht="15" customHeight="1" x14ac:dyDescent="0.35">
      <c r="A60" s="2" t="s">
        <v>19</v>
      </c>
      <c r="D60" s="2" t="s">
        <v>47</v>
      </c>
    </row>
    <row r="61" spans="1:4" ht="15" customHeight="1" x14ac:dyDescent="0.45">
      <c r="D61" t="s">
        <v>173</v>
      </c>
    </row>
    <row r="62" spans="1:4" ht="15" customHeight="1" x14ac:dyDescent="0.45">
      <c r="D62" t="s">
        <v>174</v>
      </c>
    </row>
    <row r="63" spans="1:4" ht="15" customHeight="1" x14ac:dyDescent="0.45">
      <c r="D63" t="s">
        <v>175</v>
      </c>
    </row>
    <row r="64" spans="1:4" ht="15" customHeight="1" x14ac:dyDescent="0.35">
      <c r="D64" t="s">
        <v>53</v>
      </c>
    </row>
    <row r="66" spans="2:4" ht="15" customHeight="1" x14ac:dyDescent="0.45">
      <c r="C66" t="s">
        <v>191</v>
      </c>
      <c r="D66" t="s">
        <v>176</v>
      </c>
    </row>
    <row r="67" spans="2:4" ht="15" customHeight="1" x14ac:dyDescent="0.45">
      <c r="C67" t="s">
        <v>192</v>
      </c>
      <c r="D67" t="s">
        <v>177</v>
      </c>
    </row>
    <row r="68" spans="2:4" ht="15" customHeight="1" x14ac:dyDescent="0.35">
      <c r="C68" t="s">
        <v>158</v>
      </c>
    </row>
    <row r="69" spans="2:4" ht="15" customHeight="1" x14ac:dyDescent="0.35">
      <c r="C69" t="s">
        <v>18</v>
      </c>
    </row>
    <row r="70" spans="2:4" ht="15" customHeight="1" x14ac:dyDescent="0.35">
      <c r="C70" t="s">
        <v>154</v>
      </c>
    </row>
    <row r="71" spans="2:4" ht="15" customHeight="1" x14ac:dyDescent="0.35">
      <c r="C71" t="s">
        <v>9</v>
      </c>
    </row>
    <row r="72" spans="2:4" ht="15" customHeight="1" x14ac:dyDescent="0.35">
      <c r="C72" s="21" t="s">
        <v>136</v>
      </c>
    </row>
    <row r="73" spans="2:4" ht="15" customHeight="1" x14ac:dyDescent="0.35">
      <c r="B73" s="20"/>
      <c r="C73" t="s">
        <v>155</v>
      </c>
    </row>
    <row r="74" spans="2:4" ht="15" customHeight="1" x14ac:dyDescent="0.35">
      <c r="C74" t="s">
        <v>15</v>
      </c>
    </row>
    <row r="75" spans="2:4" ht="15" customHeight="1" x14ac:dyDescent="0.35">
      <c r="C75" s="20" t="s">
        <v>132</v>
      </c>
    </row>
    <row r="76" spans="2:4" ht="15" customHeight="1" x14ac:dyDescent="0.35">
      <c r="C76" t="s">
        <v>17</v>
      </c>
    </row>
    <row r="77" spans="2:4" ht="15" customHeight="1" x14ac:dyDescent="0.35">
      <c r="C77" t="s">
        <v>6</v>
      </c>
    </row>
    <row r="78" spans="2:4" ht="15" customHeight="1" x14ac:dyDescent="0.35">
      <c r="C78" t="s">
        <v>7</v>
      </c>
    </row>
    <row r="79" spans="2:4" ht="15" customHeight="1" x14ac:dyDescent="0.35">
      <c r="C79" t="s">
        <v>8</v>
      </c>
    </row>
    <row r="82" spans="1:12" ht="15" customHeight="1" x14ac:dyDescent="0.35">
      <c r="A82" s="2" t="s">
        <v>23</v>
      </c>
      <c r="D82" s="2" t="s">
        <v>47</v>
      </c>
    </row>
    <row r="83" spans="1:12" ht="15" customHeight="1" x14ac:dyDescent="0.45">
      <c r="D83" t="s">
        <v>178</v>
      </c>
    </row>
    <row r="84" spans="1:12" ht="15" customHeight="1" x14ac:dyDescent="0.35">
      <c r="D84" t="s">
        <v>52</v>
      </c>
    </row>
    <row r="85" spans="1:12" ht="15" customHeight="1" x14ac:dyDescent="0.35">
      <c r="D85" t="s">
        <v>51</v>
      </c>
    </row>
    <row r="87" spans="1:12" ht="15" customHeight="1" x14ac:dyDescent="0.45">
      <c r="D87" t="s">
        <v>179</v>
      </c>
    </row>
    <row r="89" spans="1:12" ht="15" customHeight="1" x14ac:dyDescent="0.35">
      <c r="C89" t="s">
        <v>28</v>
      </c>
    </row>
    <row r="90" spans="1:12" ht="15" customHeight="1" x14ac:dyDescent="0.35">
      <c r="C90" t="s">
        <v>27</v>
      </c>
    </row>
    <row r="91" spans="1:12" ht="15" customHeight="1" x14ac:dyDescent="0.35">
      <c r="C91" t="s">
        <v>26</v>
      </c>
    </row>
    <row r="92" spans="1:12" ht="15" customHeight="1" x14ac:dyDescent="0.35">
      <c r="C92" t="s">
        <v>227</v>
      </c>
    </row>
    <row r="93" spans="1:12" ht="15" customHeight="1" x14ac:dyDescent="0.35">
      <c r="C93" t="s">
        <v>226</v>
      </c>
    </row>
    <row r="95" spans="1:12" ht="15" customHeight="1" x14ac:dyDescent="0.35">
      <c r="A95" s="2" t="s">
        <v>29</v>
      </c>
      <c r="D95" s="2" t="s">
        <v>47</v>
      </c>
    </row>
    <row r="96" spans="1:12" ht="15" customHeight="1" x14ac:dyDescent="0.35">
      <c r="D96" t="s">
        <v>48</v>
      </c>
      <c r="L96" t="s">
        <v>159</v>
      </c>
    </row>
    <row r="97" spans="1:4" ht="15" customHeight="1" x14ac:dyDescent="0.45">
      <c r="D97" t="s">
        <v>180</v>
      </c>
    </row>
    <row r="99" spans="1:4" ht="15" customHeight="1" x14ac:dyDescent="0.35">
      <c r="D99" t="s">
        <v>49</v>
      </c>
    </row>
    <row r="100" spans="1:4" ht="15" customHeight="1" x14ac:dyDescent="0.35">
      <c r="D100" t="s">
        <v>50</v>
      </c>
    </row>
    <row r="102" spans="1:4" ht="15" customHeight="1" x14ac:dyDescent="0.35">
      <c r="D102" t="s">
        <v>88</v>
      </c>
    </row>
    <row r="103" spans="1:4" ht="15" customHeight="1" x14ac:dyDescent="0.35">
      <c r="C103" t="s">
        <v>34</v>
      </c>
    </row>
    <row r="104" spans="1:4" ht="15" customHeight="1" x14ac:dyDescent="0.35">
      <c r="C104" t="s">
        <v>33</v>
      </c>
    </row>
    <row r="105" spans="1:4" ht="15" customHeight="1" x14ac:dyDescent="0.35">
      <c r="C105" s="22" t="s">
        <v>32</v>
      </c>
    </row>
    <row r="106" spans="1:4" ht="15" customHeight="1" x14ac:dyDescent="0.35">
      <c r="B106" s="1"/>
      <c r="C106" t="s">
        <v>31</v>
      </c>
    </row>
    <row r="107" spans="1:4" ht="15" customHeight="1" x14ac:dyDescent="0.35">
      <c r="B107" s="1"/>
      <c r="C107" t="s">
        <v>30</v>
      </c>
    </row>
    <row r="109" spans="1:4" ht="15" customHeight="1" x14ac:dyDescent="0.35">
      <c r="A109" s="2" t="s">
        <v>35</v>
      </c>
      <c r="D109" s="2" t="s">
        <v>47</v>
      </c>
    </row>
    <row r="110" spans="1:4" ht="15" customHeight="1" x14ac:dyDescent="0.35">
      <c r="D110" s="23" t="s">
        <v>139</v>
      </c>
    </row>
    <row r="111" spans="1:4" ht="15" customHeight="1" x14ac:dyDescent="0.35">
      <c r="B111" s="24"/>
      <c r="D111" s="23" t="s">
        <v>164</v>
      </c>
    </row>
    <row r="112" spans="1:4" ht="15" customHeight="1" x14ac:dyDescent="0.35">
      <c r="C112" s="25" t="s">
        <v>0</v>
      </c>
      <c r="D112" s="23" t="s">
        <v>181</v>
      </c>
    </row>
    <row r="114" spans="2:4" ht="15" customHeight="1" x14ac:dyDescent="0.35">
      <c r="C114" s="26" t="s">
        <v>0</v>
      </c>
    </row>
    <row r="116" spans="2:4" ht="15" customHeight="1" x14ac:dyDescent="0.35">
      <c r="B116" s="3" t="s">
        <v>1</v>
      </c>
      <c r="C116" t="s">
        <v>182</v>
      </c>
      <c r="D116" s="20"/>
    </row>
    <row r="117" spans="2:4" ht="15" customHeight="1" x14ac:dyDescent="0.35">
      <c r="B117" s="20" t="s">
        <v>133</v>
      </c>
      <c r="C117" t="s">
        <v>134</v>
      </c>
    </row>
    <row r="118" spans="2:4" ht="15" customHeight="1" x14ac:dyDescent="0.35">
      <c r="C118" t="s">
        <v>36</v>
      </c>
    </row>
    <row r="119" spans="2:4" ht="15" customHeight="1" x14ac:dyDescent="0.35">
      <c r="C119" t="s">
        <v>37</v>
      </c>
    </row>
    <row r="120" spans="2:4" ht="15" customHeight="1" x14ac:dyDescent="0.35">
      <c r="C120" t="s">
        <v>135</v>
      </c>
    </row>
    <row r="121" spans="2:4" ht="15" customHeight="1" x14ac:dyDescent="0.35">
      <c r="C121" t="s">
        <v>160</v>
      </c>
    </row>
    <row r="122" spans="2:4" ht="15" customHeight="1" x14ac:dyDescent="0.35">
      <c r="C122" t="s">
        <v>161</v>
      </c>
    </row>
    <row r="123" spans="2:4" ht="15" customHeight="1" x14ac:dyDescent="0.35">
      <c r="C123" t="s">
        <v>162</v>
      </c>
    </row>
    <row r="124" spans="2:4" ht="15" customHeight="1" x14ac:dyDescent="0.35">
      <c r="C124" t="s">
        <v>136</v>
      </c>
    </row>
    <row r="125" spans="2:4" ht="15" customHeight="1" x14ac:dyDescent="0.35">
      <c r="C125" t="s">
        <v>163</v>
      </c>
    </row>
    <row r="126" spans="2:4" ht="15" customHeight="1" x14ac:dyDescent="0.35">
      <c r="C126" t="s">
        <v>132</v>
      </c>
    </row>
    <row r="127" spans="2:4" ht="15" customHeight="1" x14ac:dyDescent="0.35">
      <c r="C127" t="s">
        <v>137</v>
      </c>
    </row>
    <row r="128" spans="2:4" ht="15" customHeight="1" x14ac:dyDescent="0.35">
      <c r="C128" t="s">
        <v>138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7"/>
  <sheetViews>
    <sheetView zoomScale="90" zoomScaleNormal="90" workbookViewId="0">
      <selection activeCell="F1" sqref="F1"/>
    </sheetView>
  </sheetViews>
  <sheetFormatPr defaultRowHeight="14.5" x14ac:dyDescent="0.35"/>
  <cols>
    <col min="1" max="1" width="11.54296875" customWidth="1"/>
    <col min="2" max="2" width="11.1796875" customWidth="1"/>
    <col min="3" max="3" width="11" customWidth="1"/>
    <col min="4" max="4" width="9.1796875"/>
    <col min="5" max="5" width="66.1796875" customWidth="1"/>
  </cols>
  <sheetData>
    <row r="1" spans="1:5" x14ac:dyDescent="0.35">
      <c r="A1" s="2" t="s">
        <v>205</v>
      </c>
    </row>
    <row r="3" spans="1:5" x14ac:dyDescent="0.35">
      <c r="A3" s="18" t="s">
        <v>59</v>
      </c>
      <c r="B3" s="18" t="s">
        <v>58</v>
      </c>
      <c r="C3" s="18" t="s">
        <v>40</v>
      </c>
      <c r="D3" s="18" t="s">
        <v>41</v>
      </c>
      <c r="E3" s="18" t="s">
        <v>42</v>
      </c>
    </row>
    <row r="4" spans="1:5" x14ac:dyDescent="0.35">
      <c r="A4" t="s">
        <v>60</v>
      </c>
      <c r="C4" t="s">
        <v>43</v>
      </c>
      <c r="D4">
        <v>3.036</v>
      </c>
      <c r="E4" t="s">
        <v>216</v>
      </c>
    </row>
    <row r="5" spans="1:5" x14ac:dyDescent="0.35">
      <c r="A5" t="s">
        <v>61</v>
      </c>
      <c r="C5" t="s">
        <v>44</v>
      </c>
      <c r="D5">
        <v>2.0750000000000002</v>
      </c>
      <c r="E5" t="s">
        <v>217</v>
      </c>
    </row>
    <row r="6" spans="1:5" x14ac:dyDescent="0.35">
      <c r="A6" t="s">
        <v>62</v>
      </c>
      <c r="C6" t="s">
        <v>45</v>
      </c>
      <c r="D6">
        <v>1</v>
      </c>
      <c r="E6" t="s">
        <v>218</v>
      </c>
    </row>
    <row r="7" spans="1:5" x14ac:dyDescent="0.35">
      <c r="A7" t="s">
        <v>101</v>
      </c>
      <c r="C7" t="s">
        <v>46</v>
      </c>
      <c r="D7">
        <v>0.21290000000000001</v>
      </c>
      <c r="E7" t="s">
        <v>104</v>
      </c>
    </row>
    <row r="8" spans="1:5" x14ac:dyDescent="0.35">
      <c r="A8" t="s">
        <v>102</v>
      </c>
      <c r="C8" t="s">
        <v>46</v>
      </c>
      <c r="D8">
        <v>1.331</v>
      </c>
      <c r="E8" t="s">
        <v>105</v>
      </c>
    </row>
    <row r="9" spans="1:5" x14ac:dyDescent="0.35">
      <c r="A9" t="s">
        <v>103</v>
      </c>
      <c r="C9" t="s">
        <v>46</v>
      </c>
      <c r="D9">
        <v>0.24129999999999999</v>
      </c>
      <c r="E9" t="s">
        <v>106</v>
      </c>
    </row>
    <row r="10" spans="1:5" ht="16.5" x14ac:dyDescent="0.45">
      <c r="A10" t="s">
        <v>184</v>
      </c>
      <c r="C10" t="s">
        <v>46</v>
      </c>
      <c r="D10">
        <v>7.4</v>
      </c>
      <c r="E10" t="s">
        <v>183</v>
      </c>
    </row>
    <row r="11" spans="1:5" x14ac:dyDescent="0.35">
      <c r="A11" t="s">
        <v>108</v>
      </c>
      <c r="C11" t="s">
        <v>46</v>
      </c>
      <c r="D11">
        <v>0.25</v>
      </c>
      <c r="E11" t="s">
        <v>109</v>
      </c>
    </row>
    <row r="12" spans="1:5" x14ac:dyDescent="0.35">
      <c r="A12" t="s">
        <v>110</v>
      </c>
      <c r="C12" t="s">
        <v>46</v>
      </c>
      <c r="D12">
        <v>0.75</v>
      </c>
      <c r="E12" t="s">
        <v>111</v>
      </c>
    </row>
    <row r="13" spans="1:5" ht="16.5" x14ac:dyDescent="0.45">
      <c r="A13" t="s">
        <v>185</v>
      </c>
      <c r="C13" t="s">
        <v>46</v>
      </c>
      <c r="D13">
        <v>0.20899999999999999</v>
      </c>
      <c r="E13" t="s">
        <v>112</v>
      </c>
    </row>
    <row r="14" spans="1:5" ht="16.5" x14ac:dyDescent="0.45">
      <c r="A14" t="s">
        <v>186</v>
      </c>
      <c r="C14" t="s">
        <v>46</v>
      </c>
      <c r="D14">
        <v>6.8900000000000003E-3</v>
      </c>
      <c r="E14" t="s">
        <v>113</v>
      </c>
    </row>
    <row r="15" spans="1:5" x14ac:dyDescent="0.35">
      <c r="A15" t="s">
        <v>107</v>
      </c>
      <c r="C15" t="s">
        <v>46</v>
      </c>
      <c r="D15" s="7">
        <v>0.378</v>
      </c>
      <c r="E15" t="s">
        <v>114</v>
      </c>
    </row>
    <row r="16" spans="1:5" x14ac:dyDescent="0.35">
      <c r="A16" t="s">
        <v>90</v>
      </c>
      <c r="C16" t="s">
        <v>46</v>
      </c>
      <c r="D16" s="7">
        <v>0.36799999999999999</v>
      </c>
      <c r="E16" t="s">
        <v>219</v>
      </c>
    </row>
    <row r="17" spans="1:5" x14ac:dyDescent="0.35">
      <c r="A17" t="s">
        <v>213</v>
      </c>
      <c r="C17" t="s">
        <v>43</v>
      </c>
      <c r="D17" s="7">
        <v>0.45500000000000002</v>
      </c>
      <c r="E17" t="s">
        <v>220</v>
      </c>
    </row>
    <row r="18" spans="1:5" x14ac:dyDescent="0.35">
      <c r="A18" t="s">
        <v>214</v>
      </c>
      <c r="C18" t="s">
        <v>44</v>
      </c>
      <c r="D18" s="7">
        <v>0.47699999999999998</v>
      </c>
      <c r="E18" t="s">
        <v>221</v>
      </c>
    </row>
    <row r="19" spans="1:5" x14ac:dyDescent="0.35">
      <c r="A19" t="s">
        <v>215</v>
      </c>
      <c r="C19" t="s">
        <v>45</v>
      </c>
      <c r="D19" s="7">
        <v>0.5</v>
      </c>
      <c r="E19" t="s">
        <v>222</v>
      </c>
    </row>
    <row r="20" spans="1:5" x14ac:dyDescent="0.35">
      <c r="A20" t="s">
        <v>91</v>
      </c>
      <c r="C20" t="s">
        <v>46</v>
      </c>
      <c r="D20">
        <v>0.45500000000000002</v>
      </c>
      <c r="E20" t="s">
        <v>115</v>
      </c>
    </row>
    <row r="21" spans="1:5" x14ac:dyDescent="0.35">
      <c r="A21" t="s">
        <v>92</v>
      </c>
      <c r="C21" t="s">
        <v>46</v>
      </c>
      <c r="D21">
        <v>0.17</v>
      </c>
      <c r="E21" t="s">
        <v>130</v>
      </c>
    </row>
    <row r="22" spans="1:5" x14ac:dyDescent="0.35">
      <c r="A22" t="s">
        <v>93</v>
      </c>
      <c r="C22" t="s">
        <v>46</v>
      </c>
      <c r="D22">
        <v>0.68</v>
      </c>
      <c r="E22" t="s">
        <v>131</v>
      </c>
    </row>
    <row r="23" spans="1:5" x14ac:dyDescent="0.35">
      <c r="A23" t="s">
        <v>129</v>
      </c>
      <c r="C23" t="s">
        <v>46</v>
      </c>
      <c r="D23">
        <f>(1-f5_all - (f4_par1 + f4_par2*sand))</f>
        <v>0.57450000000000001</v>
      </c>
      <c r="E23" t="s">
        <v>116</v>
      </c>
    </row>
    <row r="24" spans="1:5" x14ac:dyDescent="0.35">
      <c r="A24" t="s">
        <v>94</v>
      </c>
      <c r="C24" t="s">
        <v>46</v>
      </c>
      <c r="D24">
        <v>8.5500000000000007E-2</v>
      </c>
      <c r="E24" t="s">
        <v>117</v>
      </c>
    </row>
    <row r="25" spans="1:5" x14ac:dyDescent="0.35">
      <c r="A25" t="s">
        <v>95</v>
      </c>
      <c r="C25" t="s">
        <v>46</v>
      </c>
      <c r="D25">
        <v>5.04E-2</v>
      </c>
      <c r="E25" t="s">
        <v>118</v>
      </c>
    </row>
    <row r="26" spans="1:5" x14ac:dyDescent="0.35">
      <c r="A26" t="s">
        <v>96</v>
      </c>
      <c r="C26" t="s">
        <v>46</v>
      </c>
      <c r="D26">
        <v>0.42</v>
      </c>
      <c r="E26" t="s">
        <v>119</v>
      </c>
    </row>
    <row r="27" spans="1:5" x14ac:dyDescent="0.35">
      <c r="A27" t="s">
        <v>97</v>
      </c>
      <c r="C27" t="s">
        <v>46</v>
      </c>
      <c r="D27">
        <v>0.45</v>
      </c>
      <c r="E27" t="s">
        <v>120</v>
      </c>
    </row>
    <row r="28" spans="1:5" x14ac:dyDescent="0.35">
      <c r="A28" t="s">
        <v>98</v>
      </c>
      <c r="C28" t="s">
        <v>46</v>
      </c>
      <c r="D28">
        <v>0.2</v>
      </c>
      <c r="E28" t="s">
        <v>121</v>
      </c>
    </row>
    <row r="29" spans="1:5" x14ac:dyDescent="0.35">
      <c r="A29" t="s">
        <v>99</v>
      </c>
      <c r="C29" t="s">
        <v>46</v>
      </c>
      <c r="D29">
        <v>2.63</v>
      </c>
      <c r="E29" t="s">
        <v>121</v>
      </c>
    </row>
    <row r="30" spans="1:5" x14ac:dyDescent="0.35">
      <c r="A30" t="s">
        <v>122</v>
      </c>
      <c r="C30" t="s">
        <v>46</v>
      </c>
      <c r="D30">
        <v>45</v>
      </c>
      <c r="E30" t="s">
        <v>121</v>
      </c>
    </row>
    <row r="31" spans="1:5" x14ac:dyDescent="0.35">
      <c r="A31" t="s">
        <v>25</v>
      </c>
      <c r="C31" t="s">
        <v>46</v>
      </c>
      <c r="D31">
        <v>33.69</v>
      </c>
      <c r="E31" t="s">
        <v>121</v>
      </c>
    </row>
    <row r="32" spans="1:5" x14ac:dyDescent="0.35">
      <c r="A32" t="s">
        <v>100</v>
      </c>
      <c r="C32" t="s">
        <v>46</v>
      </c>
      <c r="D32">
        <v>3</v>
      </c>
      <c r="E32" t="s">
        <v>123</v>
      </c>
    </row>
    <row r="33" spans="1:5" x14ac:dyDescent="0.35">
      <c r="A33" t="s">
        <v>124</v>
      </c>
      <c r="C33" t="s">
        <v>46</v>
      </c>
      <c r="D33">
        <v>0.85</v>
      </c>
      <c r="E33" t="s">
        <v>125</v>
      </c>
    </row>
    <row r="34" spans="1:5" x14ac:dyDescent="0.35">
      <c r="A34" t="s">
        <v>126</v>
      </c>
      <c r="C34" t="s">
        <v>46</v>
      </c>
      <c r="D34">
        <v>1.7999999999999999E-2</v>
      </c>
      <c r="E34" t="s">
        <v>127</v>
      </c>
    </row>
    <row r="35" spans="1:5" x14ac:dyDescent="0.35">
      <c r="A35" t="s">
        <v>4</v>
      </c>
      <c r="C35" t="s">
        <v>46</v>
      </c>
      <c r="D35">
        <v>0.25</v>
      </c>
      <c r="E35" t="s">
        <v>194</v>
      </c>
    </row>
    <row r="36" spans="1:5" x14ac:dyDescent="0.35">
      <c r="A36" t="s">
        <v>38</v>
      </c>
      <c r="C36" t="s">
        <v>46</v>
      </c>
      <c r="D36">
        <v>0.111</v>
      </c>
      <c r="E36" t="s">
        <v>195</v>
      </c>
    </row>
    <row r="37" spans="1:5" x14ac:dyDescent="0.35">
      <c r="A37" t="s">
        <v>39</v>
      </c>
      <c r="C37" t="s">
        <v>46</v>
      </c>
      <c r="D37">
        <v>2.1000000000000001E-2</v>
      </c>
      <c r="E37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817"/>
  <sheetViews>
    <sheetView zoomScaleNormal="100" workbookViewId="0">
      <selection activeCell="S11" sqref="S11"/>
    </sheetView>
  </sheetViews>
  <sheetFormatPr defaultRowHeight="14.5" x14ac:dyDescent="0.35"/>
  <cols>
    <col min="11" max="11" width="12" customWidth="1"/>
    <col min="12" max="12" width="8.54296875" customWidth="1"/>
    <col min="13" max="13" width="9.1796875" customWidth="1"/>
    <col min="15" max="15" width="9"/>
    <col min="16" max="19" width="7.1796875" customWidth="1"/>
    <col min="21" max="23" width="14.54296875" customWidth="1"/>
    <col min="30" max="30" width="10.81640625" customWidth="1"/>
  </cols>
  <sheetData>
    <row r="1" spans="1:24" x14ac:dyDescent="0.35">
      <c r="A1" s="2" t="s">
        <v>206</v>
      </c>
      <c r="K1" s="2" t="s">
        <v>209</v>
      </c>
      <c r="P1" s="2" t="s">
        <v>212</v>
      </c>
      <c r="U1" s="2"/>
    </row>
    <row r="2" spans="1:24" x14ac:dyDescent="0.35">
      <c r="A2" t="s">
        <v>207</v>
      </c>
      <c r="K2" t="s">
        <v>210</v>
      </c>
    </row>
    <row r="3" spans="1:24" x14ac:dyDescent="0.35">
      <c r="A3" t="s">
        <v>208</v>
      </c>
      <c r="K3" t="s">
        <v>211</v>
      </c>
      <c r="V3" s="6"/>
      <c r="X3" s="7"/>
    </row>
    <row r="4" spans="1:24" x14ac:dyDescent="0.35">
      <c r="V4" s="6"/>
      <c r="X4" s="7"/>
    </row>
    <row r="5" spans="1:24" x14ac:dyDescent="0.35">
      <c r="A5" s="10" t="s">
        <v>12</v>
      </c>
      <c r="B5" s="10" t="s">
        <v>13</v>
      </c>
      <c r="C5" s="10" t="s">
        <v>89</v>
      </c>
      <c r="D5" s="10" t="s">
        <v>55</v>
      </c>
      <c r="E5" s="10" t="s">
        <v>56</v>
      </c>
      <c r="F5" s="10" t="s">
        <v>57</v>
      </c>
      <c r="G5" s="10" t="s">
        <v>24</v>
      </c>
      <c r="H5" s="10" t="s">
        <v>63</v>
      </c>
      <c r="I5" s="10" t="s">
        <v>64</v>
      </c>
      <c r="K5" s="4" t="s">
        <v>54</v>
      </c>
      <c r="L5" t="s">
        <v>80</v>
      </c>
      <c r="M5" t="s">
        <v>81</v>
      </c>
      <c r="P5" s="10" t="s">
        <v>12</v>
      </c>
      <c r="Q5" s="10" t="s">
        <v>2</v>
      </c>
      <c r="R5" s="10" t="s">
        <v>3</v>
      </c>
      <c r="S5" s="33"/>
      <c r="V5" s="6"/>
      <c r="X5" s="7"/>
    </row>
    <row r="6" spans="1:24" x14ac:dyDescent="0.35">
      <c r="A6" s="28">
        <v>1950</v>
      </c>
      <c r="B6" s="28">
        <v>1</v>
      </c>
      <c r="C6" s="27">
        <f>A6+((B6-1)/12)</f>
        <v>1950</v>
      </c>
      <c r="D6" s="29">
        <v>20.68548387096774</v>
      </c>
      <c r="E6" s="28">
        <v>2.8</v>
      </c>
      <c r="F6" s="28">
        <v>253.80000000000007</v>
      </c>
      <c r="G6" s="27">
        <f t="shared" ref="G6:G69" si="0">IF(D6&gt;tmax,0,((tmax-D6)/(tmax-topt))^ta*EXP((ta/tb)*(1-((tmax-D6)/(tmax-topt))^tb)))</f>
        <v>0.71168808628953073</v>
      </c>
      <c r="H6" s="27">
        <f>MIN(1.25,E6/F6)</f>
        <v>1.1032308904649327E-2</v>
      </c>
      <c r="I6" s="27">
        <f t="shared" ref="I6:I69" si="1">wfacpar1+(wfacpar2*H6)-(wfacpar3*H6^2)</f>
        <v>0.22755463408515234</v>
      </c>
      <c r="K6" s="5">
        <v>1950</v>
      </c>
      <c r="L6" s="7">
        <v>0.3866738502558964</v>
      </c>
      <c r="M6" s="7">
        <v>0.49828699877931881</v>
      </c>
      <c r="P6">
        <f>K6</f>
        <v>1950</v>
      </c>
      <c r="Q6" s="7">
        <f>L6</f>
        <v>0.3866738502558964</v>
      </c>
      <c r="R6" s="7">
        <f>1.5*M6</f>
        <v>0.74743049816897822</v>
      </c>
      <c r="S6" s="7"/>
      <c r="V6" s="6"/>
      <c r="X6" s="7"/>
    </row>
    <row r="7" spans="1:24" x14ac:dyDescent="0.35">
      <c r="A7" s="28">
        <v>1950</v>
      </c>
      <c r="B7" s="28">
        <v>2</v>
      </c>
      <c r="C7" s="27">
        <f t="shared" ref="C7:C70" si="2">A7+((B7-1)/12)</f>
        <v>1950.0833333333333</v>
      </c>
      <c r="D7" s="29">
        <v>20.6875</v>
      </c>
      <c r="E7" s="28">
        <v>34.4</v>
      </c>
      <c r="F7" s="28">
        <v>214.4</v>
      </c>
      <c r="G7" s="27">
        <f t="shared" si="0"/>
        <v>0.71176462859894463</v>
      </c>
      <c r="H7" s="27">
        <f t="shared" ref="H7:H70" si="3">MIN(1.25,E7/F7)</f>
        <v>0.16044776119402984</v>
      </c>
      <c r="I7" s="27">
        <f t="shared" si="1"/>
        <v>0.42024406744263759</v>
      </c>
      <c r="K7" s="5">
        <v>1951</v>
      </c>
      <c r="L7" s="7">
        <v>0.39235081046599479</v>
      </c>
      <c r="M7" s="7">
        <v>0.60050444089467214</v>
      </c>
      <c r="P7">
        <f t="shared" ref="P7:P70" si="4">K7</f>
        <v>1951</v>
      </c>
      <c r="Q7" s="7">
        <f t="shared" ref="Q7:Q70" si="5">L7</f>
        <v>0.39235081046599479</v>
      </c>
      <c r="R7" s="7">
        <f t="shared" ref="R7:R70" si="6">1.5*M7</f>
        <v>0.90075666134200816</v>
      </c>
      <c r="S7" s="7"/>
      <c r="U7" s="2"/>
      <c r="V7" s="6"/>
      <c r="X7" s="7"/>
    </row>
    <row r="8" spans="1:24" x14ac:dyDescent="0.35">
      <c r="A8" s="28">
        <v>1950</v>
      </c>
      <c r="B8" s="28">
        <v>3</v>
      </c>
      <c r="C8" s="27">
        <f t="shared" si="2"/>
        <v>1950.1666666666667</v>
      </c>
      <c r="D8" s="29">
        <v>18.612903225806452</v>
      </c>
      <c r="E8" s="28">
        <v>10.700000000000001</v>
      </c>
      <c r="F8" s="28">
        <v>176.59999999999994</v>
      </c>
      <c r="G8" s="27">
        <f t="shared" si="0"/>
        <v>0.63103663194965565</v>
      </c>
      <c r="H8" s="27">
        <f t="shared" si="3"/>
        <v>6.0588901472253709E-2</v>
      </c>
      <c r="I8" s="27">
        <f t="shared" si="1"/>
        <v>0.29265801194450608</v>
      </c>
      <c r="K8" s="5">
        <v>1952</v>
      </c>
      <c r="L8" s="7">
        <v>0.34538178325338581</v>
      </c>
      <c r="M8" s="7">
        <v>0.60533629048999371</v>
      </c>
      <c r="P8">
        <f t="shared" si="4"/>
        <v>1952</v>
      </c>
      <c r="Q8" s="7">
        <f t="shared" si="5"/>
        <v>0.34538178325338581</v>
      </c>
      <c r="R8" s="7">
        <f t="shared" si="6"/>
        <v>0.90800443573499057</v>
      </c>
      <c r="S8" s="7"/>
      <c r="X8" s="7"/>
    </row>
    <row r="9" spans="1:24" x14ac:dyDescent="0.35">
      <c r="A9" s="28">
        <v>1950</v>
      </c>
      <c r="B9" s="28">
        <v>4</v>
      </c>
      <c r="C9" s="27">
        <f t="shared" si="2"/>
        <v>1950.25</v>
      </c>
      <c r="D9" s="29">
        <v>16.600000000000001</v>
      </c>
      <c r="E9" s="28">
        <v>12.9</v>
      </c>
      <c r="F9" s="28">
        <v>104.19999999999997</v>
      </c>
      <c r="G9" s="27">
        <f t="shared" si="0"/>
        <v>0.5508736336261193</v>
      </c>
      <c r="H9" s="27">
        <f t="shared" si="3"/>
        <v>0.12380038387715935</v>
      </c>
      <c r="I9" s="27">
        <f t="shared" si="1"/>
        <v>0.37398001803338482</v>
      </c>
      <c r="K9" s="5">
        <v>1953</v>
      </c>
      <c r="L9" s="7">
        <v>0.37573853264206541</v>
      </c>
      <c r="M9" s="7">
        <v>0.57899548633516373</v>
      </c>
      <c r="P9">
        <f t="shared" si="4"/>
        <v>1953</v>
      </c>
      <c r="Q9" s="7">
        <f t="shared" si="5"/>
        <v>0.37573853264206541</v>
      </c>
      <c r="R9" s="7">
        <f t="shared" si="6"/>
        <v>0.86849322950274566</v>
      </c>
      <c r="S9" s="7"/>
    </row>
    <row r="10" spans="1:24" x14ac:dyDescent="0.35">
      <c r="A10" s="28">
        <v>1950</v>
      </c>
      <c r="B10" s="28">
        <v>5</v>
      </c>
      <c r="C10" s="27">
        <f t="shared" si="2"/>
        <v>1950.3333333333333</v>
      </c>
      <c r="D10" s="29">
        <v>13.838709677419354</v>
      </c>
      <c r="E10" s="28">
        <v>130.10000000000002</v>
      </c>
      <c r="F10" s="28">
        <v>62.799999999999969</v>
      </c>
      <c r="G10" s="27">
        <f t="shared" si="0"/>
        <v>0.44290609539190995</v>
      </c>
      <c r="H10" s="27">
        <f t="shared" si="3"/>
        <v>1.25</v>
      </c>
      <c r="I10" s="27">
        <f t="shared" si="1"/>
        <v>1.49961875</v>
      </c>
      <c r="K10" s="5">
        <v>1954</v>
      </c>
      <c r="L10" s="7">
        <v>0.37011367740539497</v>
      </c>
      <c r="M10" s="7">
        <v>0.52839587401670229</v>
      </c>
      <c r="P10">
        <f t="shared" si="4"/>
        <v>1954</v>
      </c>
      <c r="Q10" s="7">
        <f t="shared" si="5"/>
        <v>0.37011367740539497</v>
      </c>
      <c r="R10" s="7">
        <f t="shared" si="6"/>
        <v>0.79259381102505344</v>
      </c>
      <c r="S10" s="7"/>
    </row>
    <row r="11" spans="1:24" x14ac:dyDescent="0.35">
      <c r="A11" s="28">
        <v>1950</v>
      </c>
      <c r="B11" s="28">
        <v>6</v>
      </c>
      <c r="C11" s="27">
        <f t="shared" si="2"/>
        <v>1950.4166666666667</v>
      </c>
      <c r="D11" s="29">
        <v>9.7916666666666661</v>
      </c>
      <c r="E11" s="28">
        <v>43.9</v>
      </c>
      <c r="F11" s="28">
        <v>41.599999999999987</v>
      </c>
      <c r="G11" s="27">
        <f t="shared" si="0"/>
        <v>0.30000802727622361</v>
      </c>
      <c r="H11" s="27">
        <f t="shared" si="3"/>
        <v>1.0552884615384619</v>
      </c>
      <c r="I11" s="27">
        <f t="shared" si="1"/>
        <v>1.3487691215560285</v>
      </c>
      <c r="K11" s="5">
        <v>1955</v>
      </c>
      <c r="L11" s="7">
        <v>0.37522584357623506</v>
      </c>
      <c r="M11" s="7">
        <v>0.59746814040466301</v>
      </c>
      <c r="P11">
        <f t="shared" si="4"/>
        <v>1955</v>
      </c>
      <c r="Q11" s="7">
        <f t="shared" si="5"/>
        <v>0.37522584357623506</v>
      </c>
      <c r="R11" s="7">
        <f t="shared" si="6"/>
        <v>0.89620221060699445</v>
      </c>
      <c r="S11" s="7"/>
    </row>
    <row r="12" spans="1:24" x14ac:dyDescent="0.35">
      <c r="A12" s="28">
        <v>1950</v>
      </c>
      <c r="B12" s="28">
        <v>7</v>
      </c>
      <c r="C12" s="27">
        <f t="shared" si="2"/>
        <v>1950.5</v>
      </c>
      <c r="D12" s="29">
        <v>9.82258064516129</v>
      </c>
      <c r="E12" s="28">
        <v>22.500000000000004</v>
      </c>
      <c r="F12" s="28">
        <v>45.600000000000009</v>
      </c>
      <c r="G12" s="27">
        <f t="shared" si="0"/>
        <v>0.30100031403161598</v>
      </c>
      <c r="H12" s="27">
        <f t="shared" si="3"/>
        <v>0.49342105263157893</v>
      </c>
      <c r="I12" s="27">
        <f t="shared" si="1"/>
        <v>0.81089547697368414</v>
      </c>
      <c r="K12" s="5">
        <v>1956</v>
      </c>
      <c r="L12" s="7">
        <v>0.35382498239712118</v>
      </c>
      <c r="M12" s="7">
        <v>0.62415663492493956</v>
      </c>
      <c r="P12">
        <f t="shared" si="4"/>
        <v>1956</v>
      </c>
      <c r="Q12" s="7">
        <f t="shared" si="5"/>
        <v>0.35382498239712118</v>
      </c>
      <c r="R12" s="7">
        <f t="shared" si="6"/>
        <v>0.93623495238740939</v>
      </c>
      <c r="S12" s="7"/>
    </row>
    <row r="13" spans="1:24" x14ac:dyDescent="0.35">
      <c r="A13" s="28">
        <v>1950</v>
      </c>
      <c r="B13" s="28">
        <v>8</v>
      </c>
      <c r="C13" s="27">
        <f t="shared" si="2"/>
        <v>1950.5833333333333</v>
      </c>
      <c r="D13" s="29">
        <v>10.185483870967742</v>
      </c>
      <c r="E13" s="28">
        <v>44.199999999999996</v>
      </c>
      <c r="F13" s="28">
        <v>64.800000000000011</v>
      </c>
      <c r="G13" s="27">
        <f t="shared" si="0"/>
        <v>0.31277738122738807</v>
      </c>
      <c r="H13" s="27">
        <f t="shared" si="3"/>
        <v>0.68209876543209857</v>
      </c>
      <c r="I13" s="27">
        <f t="shared" si="1"/>
        <v>1.0085065262536197</v>
      </c>
      <c r="K13" s="5">
        <v>1957</v>
      </c>
      <c r="L13" s="7">
        <v>0.33139748404504676</v>
      </c>
      <c r="M13" s="7">
        <v>0.48367407638750071</v>
      </c>
      <c r="P13">
        <f t="shared" si="4"/>
        <v>1957</v>
      </c>
      <c r="Q13" s="7">
        <f t="shared" si="5"/>
        <v>0.33139748404504676</v>
      </c>
      <c r="R13" s="7">
        <f t="shared" si="6"/>
        <v>0.72551111458125106</v>
      </c>
      <c r="S13" s="7"/>
    </row>
    <row r="14" spans="1:24" x14ac:dyDescent="0.35">
      <c r="A14" s="28">
        <v>1950</v>
      </c>
      <c r="B14" s="28">
        <v>9</v>
      </c>
      <c r="C14" s="27">
        <f t="shared" si="2"/>
        <v>1950.6666666666667</v>
      </c>
      <c r="D14" s="29">
        <v>12.816666666666666</v>
      </c>
      <c r="E14" s="28">
        <v>38.799999999999997</v>
      </c>
      <c r="F14" s="28">
        <v>91.600000000000009</v>
      </c>
      <c r="G14" s="27">
        <f t="shared" si="0"/>
        <v>0.40463279329390717</v>
      </c>
      <c r="H14" s="27">
        <f t="shared" si="3"/>
        <v>0.42358078602620081</v>
      </c>
      <c r="I14" s="27">
        <f t="shared" si="1"/>
        <v>0.73339181556415767</v>
      </c>
      <c r="K14" s="5">
        <v>1958</v>
      </c>
      <c r="L14" s="7">
        <v>0.32669789707694891</v>
      </c>
      <c r="M14" s="7">
        <v>0.54728537235139763</v>
      </c>
      <c r="P14">
        <f t="shared" si="4"/>
        <v>1958</v>
      </c>
      <c r="Q14" s="7">
        <f t="shared" si="5"/>
        <v>0.32669789707694891</v>
      </c>
      <c r="R14" s="7">
        <f t="shared" si="6"/>
        <v>0.82092805852709638</v>
      </c>
      <c r="S14" s="7"/>
    </row>
    <row r="15" spans="1:24" x14ac:dyDescent="0.35">
      <c r="A15" s="28">
        <v>1950</v>
      </c>
      <c r="B15" s="28">
        <v>10</v>
      </c>
      <c r="C15" s="27">
        <f t="shared" si="2"/>
        <v>1950.75</v>
      </c>
      <c r="D15" s="29">
        <v>14.483870967741936</v>
      </c>
      <c r="E15" s="28">
        <v>36.6</v>
      </c>
      <c r="F15" s="28">
        <v>140.00000000000006</v>
      </c>
      <c r="G15" s="27">
        <f t="shared" si="0"/>
        <v>0.4676389484649825</v>
      </c>
      <c r="H15" s="27">
        <f t="shared" si="3"/>
        <v>0.26142857142857134</v>
      </c>
      <c r="I15" s="27">
        <f t="shared" si="1"/>
        <v>0.54436980469387741</v>
      </c>
      <c r="K15" s="5">
        <v>1959</v>
      </c>
      <c r="L15" s="7">
        <v>0.35911802198885917</v>
      </c>
      <c r="M15" s="7">
        <v>0.41879593249124242</v>
      </c>
      <c r="P15">
        <f t="shared" si="4"/>
        <v>1959</v>
      </c>
      <c r="Q15" s="7">
        <f t="shared" si="5"/>
        <v>0.35911802198885917</v>
      </c>
      <c r="R15" s="7">
        <f t="shared" si="6"/>
        <v>0.6281938987368636</v>
      </c>
      <c r="S15" s="7"/>
    </row>
    <row r="16" spans="1:24" x14ac:dyDescent="0.35">
      <c r="A16" s="28">
        <v>1950</v>
      </c>
      <c r="B16" s="28">
        <v>11</v>
      </c>
      <c r="C16" s="27">
        <f t="shared" si="2"/>
        <v>1950.8333333333333</v>
      </c>
      <c r="D16" s="29">
        <v>18.383333333333333</v>
      </c>
      <c r="E16" s="28">
        <v>17.000000000000004</v>
      </c>
      <c r="F16" s="28">
        <v>189.99999999999994</v>
      </c>
      <c r="G16" s="27">
        <f t="shared" si="0"/>
        <v>0.62193177960192414</v>
      </c>
      <c r="H16" s="27">
        <f t="shared" si="3"/>
        <v>8.9473684210526358E-2</v>
      </c>
      <c r="I16" s="27">
        <f t="shared" si="1"/>
        <v>0.33005773684210532</v>
      </c>
      <c r="K16" s="5">
        <v>1960</v>
      </c>
      <c r="L16" s="7">
        <v>0.33469792599198628</v>
      </c>
      <c r="M16" s="7">
        <v>0.58347386859903272</v>
      </c>
      <c r="P16">
        <f t="shared" si="4"/>
        <v>1960</v>
      </c>
      <c r="Q16" s="7">
        <f t="shared" si="5"/>
        <v>0.33469792599198628</v>
      </c>
      <c r="R16" s="7">
        <f t="shared" si="6"/>
        <v>0.87521080289854902</v>
      </c>
      <c r="S16" s="7"/>
    </row>
    <row r="17" spans="1:19" x14ac:dyDescent="0.35">
      <c r="A17" s="28">
        <v>1950</v>
      </c>
      <c r="B17" s="28">
        <v>12</v>
      </c>
      <c r="C17" s="27">
        <f t="shared" si="2"/>
        <v>1950.9166666666667</v>
      </c>
      <c r="D17" s="29">
        <v>22.491935483870968</v>
      </c>
      <c r="E17" s="28">
        <v>6.1</v>
      </c>
      <c r="F17" s="28">
        <v>233.00000000000006</v>
      </c>
      <c r="G17" s="27">
        <f t="shared" si="0"/>
        <v>0.77805546909231182</v>
      </c>
      <c r="H17" s="27">
        <f t="shared" si="3"/>
        <v>2.6180257510729606E-2</v>
      </c>
      <c r="I17" s="27">
        <f t="shared" si="1"/>
        <v>0.24758053430713403</v>
      </c>
      <c r="K17" s="5">
        <v>1961</v>
      </c>
      <c r="L17" s="7">
        <v>0.37106086316345249</v>
      </c>
      <c r="M17" s="7">
        <v>0.55052488887918627</v>
      </c>
      <c r="P17">
        <f t="shared" si="4"/>
        <v>1961</v>
      </c>
      <c r="Q17" s="7">
        <f t="shared" si="5"/>
        <v>0.37106086316345249</v>
      </c>
      <c r="R17" s="7">
        <f t="shared" si="6"/>
        <v>0.8257873333187794</v>
      </c>
      <c r="S17" s="7"/>
    </row>
    <row r="18" spans="1:19" x14ac:dyDescent="0.35">
      <c r="A18" s="28">
        <v>1951</v>
      </c>
      <c r="B18" s="28">
        <v>1</v>
      </c>
      <c r="C18" s="27">
        <f t="shared" si="2"/>
        <v>1951</v>
      </c>
      <c r="D18" s="29">
        <v>24.75</v>
      </c>
      <c r="E18" s="28">
        <v>8.6</v>
      </c>
      <c r="F18" s="28">
        <v>253.80000000000007</v>
      </c>
      <c r="G18" s="27">
        <f t="shared" si="0"/>
        <v>0.8527257951266406</v>
      </c>
      <c r="H18" s="27">
        <f t="shared" si="3"/>
        <v>3.3884948778565786E-2</v>
      </c>
      <c r="I18" s="27">
        <f t="shared" si="1"/>
        <v>0.25772380863669697</v>
      </c>
      <c r="K18" s="5">
        <v>1962</v>
      </c>
      <c r="L18" s="7">
        <v>0.34926372172856857</v>
      </c>
      <c r="M18" s="7">
        <v>0.55779699274504668</v>
      </c>
      <c r="P18">
        <f t="shared" si="4"/>
        <v>1962</v>
      </c>
      <c r="Q18" s="7">
        <f t="shared" si="5"/>
        <v>0.34926372172856857</v>
      </c>
      <c r="R18" s="7">
        <f t="shared" si="6"/>
        <v>0.83669548911756997</v>
      </c>
      <c r="S18" s="7"/>
    </row>
    <row r="19" spans="1:19" x14ac:dyDescent="0.35">
      <c r="A19" s="28">
        <v>1951</v>
      </c>
      <c r="B19" s="28">
        <v>2</v>
      </c>
      <c r="C19" s="27">
        <f t="shared" si="2"/>
        <v>1951.0833333333333</v>
      </c>
      <c r="D19" s="29">
        <v>22.366071428571427</v>
      </c>
      <c r="E19" s="28">
        <v>28.2</v>
      </c>
      <c r="F19" s="28">
        <v>214.4</v>
      </c>
      <c r="G19" s="27">
        <f t="shared" si="0"/>
        <v>0.77359503339730995</v>
      </c>
      <c r="H19" s="27">
        <f t="shared" si="3"/>
        <v>0.13152985074626866</v>
      </c>
      <c r="I19" s="27">
        <f t="shared" si="1"/>
        <v>0.38379171681819446</v>
      </c>
      <c r="K19" s="5">
        <v>1963</v>
      </c>
      <c r="L19" s="7">
        <v>0.35193921438830955</v>
      </c>
      <c r="M19" s="7">
        <v>0.58617813433119526</v>
      </c>
      <c r="P19">
        <f t="shared" si="4"/>
        <v>1963</v>
      </c>
      <c r="Q19" s="7">
        <f t="shared" si="5"/>
        <v>0.35193921438830955</v>
      </c>
      <c r="R19" s="7">
        <f t="shared" si="6"/>
        <v>0.87926720149679283</v>
      </c>
      <c r="S19" s="7"/>
    </row>
    <row r="20" spans="1:19" x14ac:dyDescent="0.35">
      <c r="A20" s="28">
        <v>1951</v>
      </c>
      <c r="B20" s="28">
        <v>3</v>
      </c>
      <c r="C20" s="27">
        <f t="shared" si="2"/>
        <v>1951.1666666666667</v>
      </c>
      <c r="D20" s="29">
        <v>20.846774193548388</v>
      </c>
      <c r="E20" s="28">
        <v>0.3</v>
      </c>
      <c r="F20" s="28">
        <v>176.59999999999994</v>
      </c>
      <c r="G20" s="27">
        <f t="shared" si="0"/>
        <v>0.71779642025752</v>
      </c>
      <c r="H20" s="27">
        <f t="shared" si="3"/>
        <v>1.6987542468856177E-3</v>
      </c>
      <c r="I20" s="27">
        <f t="shared" si="1"/>
        <v>0.21516034556727107</v>
      </c>
      <c r="K20" s="5">
        <v>1964</v>
      </c>
      <c r="L20" s="7">
        <v>0.31528877097539953</v>
      </c>
      <c r="M20" s="7">
        <v>0.57297643126197229</v>
      </c>
      <c r="P20">
        <f t="shared" si="4"/>
        <v>1964</v>
      </c>
      <c r="Q20" s="7">
        <f t="shared" si="5"/>
        <v>0.31528877097539953</v>
      </c>
      <c r="R20" s="7">
        <f t="shared" si="6"/>
        <v>0.85946464689295843</v>
      </c>
      <c r="S20" s="7"/>
    </row>
    <row r="21" spans="1:19" x14ac:dyDescent="0.35">
      <c r="A21" s="28">
        <v>1951</v>
      </c>
      <c r="B21" s="28">
        <v>4</v>
      </c>
      <c r="C21" s="27">
        <f t="shared" si="2"/>
        <v>1951.25</v>
      </c>
      <c r="D21" s="29">
        <v>14.475</v>
      </c>
      <c r="E21" s="28">
        <v>63.899999999999991</v>
      </c>
      <c r="F21" s="28">
        <v>104.19999999999997</v>
      </c>
      <c r="G21" s="27">
        <f t="shared" si="0"/>
        <v>0.46729626766599036</v>
      </c>
      <c r="H21" s="27">
        <f t="shared" si="3"/>
        <v>0.61324376199616126</v>
      </c>
      <c r="I21" s="27">
        <f t="shared" si="1"/>
        <v>0.93838226014124637</v>
      </c>
      <c r="K21" s="5">
        <v>1965</v>
      </c>
      <c r="L21" s="7">
        <v>0.36354532931014377</v>
      </c>
      <c r="M21" s="7">
        <v>0.49810412888178107</v>
      </c>
      <c r="P21">
        <f t="shared" si="4"/>
        <v>1965</v>
      </c>
      <c r="Q21" s="7">
        <f t="shared" si="5"/>
        <v>0.36354532931014377</v>
      </c>
      <c r="R21" s="7">
        <f t="shared" si="6"/>
        <v>0.74715619332267158</v>
      </c>
      <c r="S21" s="7"/>
    </row>
    <row r="22" spans="1:19" x14ac:dyDescent="0.35">
      <c r="A22" s="28">
        <v>1951</v>
      </c>
      <c r="B22" s="28">
        <v>5</v>
      </c>
      <c r="C22" s="27">
        <f t="shared" si="2"/>
        <v>1951.3333333333333</v>
      </c>
      <c r="D22" s="29">
        <v>12.67741935483871</v>
      </c>
      <c r="E22" s="28">
        <v>90.3</v>
      </c>
      <c r="F22" s="28">
        <v>62.799999999999969</v>
      </c>
      <c r="G22" s="27">
        <f t="shared" si="0"/>
        <v>0.39951635953016135</v>
      </c>
      <c r="H22" s="27">
        <f t="shared" si="3"/>
        <v>1.25</v>
      </c>
      <c r="I22" s="27">
        <f t="shared" si="1"/>
        <v>1.49961875</v>
      </c>
      <c r="K22" s="5">
        <v>1966</v>
      </c>
      <c r="L22" s="7">
        <v>0.34017289684212454</v>
      </c>
      <c r="M22" s="7">
        <v>0.55216071675614697</v>
      </c>
      <c r="P22">
        <f t="shared" si="4"/>
        <v>1966</v>
      </c>
      <c r="Q22" s="7">
        <f t="shared" si="5"/>
        <v>0.34017289684212454</v>
      </c>
      <c r="R22" s="7">
        <f t="shared" si="6"/>
        <v>0.82824107513422041</v>
      </c>
      <c r="S22" s="7"/>
    </row>
    <row r="23" spans="1:19" x14ac:dyDescent="0.35">
      <c r="A23" s="28">
        <v>1951</v>
      </c>
      <c r="B23" s="28">
        <v>6</v>
      </c>
      <c r="C23" s="27">
        <f t="shared" si="2"/>
        <v>1951.4166666666667</v>
      </c>
      <c r="D23" s="29">
        <v>10.733333333333333</v>
      </c>
      <c r="E23" s="28">
        <v>101.39999999999999</v>
      </c>
      <c r="F23" s="28">
        <v>41.599999999999987</v>
      </c>
      <c r="G23" s="27">
        <f t="shared" si="0"/>
        <v>0.33099422194707828</v>
      </c>
      <c r="H23" s="27">
        <f t="shared" si="3"/>
        <v>1.25</v>
      </c>
      <c r="I23" s="27">
        <f t="shared" si="1"/>
        <v>1.49961875</v>
      </c>
      <c r="K23" s="5">
        <v>1967</v>
      </c>
      <c r="L23" s="7">
        <v>0.3584337421748704</v>
      </c>
      <c r="M23" s="7">
        <v>0.41168005583297557</v>
      </c>
      <c r="P23">
        <f t="shared" si="4"/>
        <v>1967</v>
      </c>
      <c r="Q23" s="7">
        <f t="shared" si="5"/>
        <v>0.3584337421748704</v>
      </c>
      <c r="R23" s="7">
        <f t="shared" si="6"/>
        <v>0.61752008374946332</v>
      </c>
      <c r="S23" s="7"/>
    </row>
    <row r="24" spans="1:19" x14ac:dyDescent="0.35">
      <c r="A24" s="28">
        <v>1951</v>
      </c>
      <c r="B24" s="28">
        <v>7</v>
      </c>
      <c r="C24" s="27">
        <f t="shared" si="2"/>
        <v>1951.5</v>
      </c>
      <c r="D24" s="29">
        <v>9.2741935483870961</v>
      </c>
      <c r="E24" s="28">
        <v>141.20000000000005</v>
      </c>
      <c r="F24" s="28">
        <v>45.600000000000009</v>
      </c>
      <c r="G24" s="27">
        <f t="shared" si="0"/>
        <v>0.28365848989534542</v>
      </c>
      <c r="H24" s="27">
        <f t="shared" si="3"/>
        <v>1.25</v>
      </c>
      <c r="I24" s="27">
        <f t="shared" si="1"/>
        <v>1.49961875</v>
      </c>
      <c r="K24" s="5">
        <v>1968</v>
      </c>
      <c r="L24" s="7">
        <v>0.35932502807833488</v>
      </c>
      <c r="M24" s="7">
        <v>0.62267677434109903</v>
      </c>
      <c r="P24">
        <f t="shared" si="4"/>
        <v>1968</v>
      </c>
      <c r="Q24" s="7">
        <f t="shared" si="5"/>
        <v>0.35932502807833488</v>
      </c>
      <c r="R24" s="7">
        <f t="shared" si="6"/>
        <v>0.93401516151164854</v>
      </c>
      <c r="S24" s="7"/>
    </row>
    <row r="25" spans="1:19" x14ac:dyDescent="0.35">
      <c r="A25" s="28">
        <v>1951</v>
      </c>
      <c r="B25" s="28">
        <v>8</v>
      </c>
      <c r="C25" s="27">
        <f t="shared" si="2"/>
        <v>1951.5833333333333</v>
      </c>
      <c r="D25" s="29">
        <v>8.9516129032258061</v>
      </c>
      <c r="E25" s="28">
        <v>105.89999999999998</v>
      </c>
      <c r="F25" s="28">
        <v>64.800000000000011</v>
      </c>
      <c r="G25" s="27">
        <f t="shared" si="0"/>
        <v>0.27371978767006166</v>
      </c>
      <c r="H25" s="27">
        <f t="shared" si="3"/>
        <v>1.25</v>
      </c>
      <c r="I25" s="27">
        <f t="shared" si="1"/>
        <v>1.49961875</v>
      </c>
      <c r="K25" s="5">
        <v>1969</v>
      </c>
      <c r="L25" s="7">
        <v>0.33351158308736562</v>
      </c>
      <c r="M25" s="7">
        <v>0.53177772508510979</v>
      </c>
      <c r="P25">
        <f t="shared" si="4"/>
        <v>1969</v>
      </c>
      <c r="Q25" s="7">
        <f t="shared" si="5"/>
        <v>0.33351158308736562</v>
      </c>
      <c r="R25" s="7">
        <f t="shared" si="6"/>
        <v>0.79766658762766474</v>
      </c>
      <c r="S25" s="7"/>
    </row>
    <row r="26" spans="1:19" x14ac:dyDescent="0.35">
      <c r="A26" s="28">
        <v>1951</v>
      </c>
      <c r="B26" s="28">
        <v>9</v>
      </c>
      <c r="C26" s="27">
        <f t="shared" si="2"/>
        <v>1951.6666666666667</v>
      </c>
      <c r="D26" s="29">
        <v>12.291666666666666</v>
      </c>
      <c r="E26" s="28">
        <v>17.799999999999997</v>
      </c>
      <c r="F26" s="28">
        <v>91.600000000000009</v>
      </c>
      <c r="G26" s="27">
        <f t="shared" si="0"/>
        <v>0.38547723753340435</v>
      </c>
      <c r="H26" s="27">
        <f t="shared" si="3"/>
        <v>0.19432314410480345</v>
      </c>
      <c r="I26" s="27">
        <f t="shared" si="1"/>
        <v>0.46243225863351189</v>
      </c>
      <c r="K26" s="5">
        <v>1970</v>
      </c>
      <c r="L26" s="7">
        <v>0.33422849837380819</v>
      </c>
      <c r="M26" s="7">
        <v>0.52864264575400133</v>
      </c>
      <c r="P26">
        <f t="shared" si="4"/>
        <v>1970</v>
      </c>
      <c r="Q26" s="7">
        <f t="shared" si="5"/>
        <v>0.33422849837380819</v>
      </c>
      <c r="R26" s="7">
        <f t="shared" si="6"/>
        <v>0.79296396863100194</v>
      </c>
      <c r="S26" s="7"/>
    </row>
    <row r="27" spans="1:19" x14ac:dyDescent="0.35">
      <c r="A27" s="28">
        <v>1951</v>
      </c>
      <c r="B27" s="28">
        <v>10</v>
      </c>
      <c r="C27" s="27">
        <f t="shared" si="2"/>
        <v>1951.75</v>
      </c>
      <c r="D27" s="29">
        <v>14.443548387096774</v>
      </c>
      <c r="E27" s="28">
        <v>91.800000000000011</v>
      </c>
      <c r="F27" s="28">
        <v>140.00000000000006</v>
      </c>
      <c r="G27" s="27">
        <f t="shared" si="0"/>
        <v>0.4660818591288915</v>
      </c>
      <c r="H27" s="27">
        <f t="shared" si="3"/>
        <v>0.65571428571428558</v>
      </c>
      <c r="I27" s="27">
        <f t="shared" si="1"/>
        <v>0.98190607081632642</v>
      </c>
      <c r="K27" s="5">
        <v>1971</v>
      </c>
      <c r="L27" s="7">
        <v>0.35867329480230353</v>
      </c>
      <c r="M27" s="7">
        <v>0.63359917266396071</v>
      </c>
      <c r="P27">
        <f t="shared" si="4"/>
        <v>1971</v>
      </c>
      <c r="Q27" s="7">
        <f t="shared" si="5"/>
        <v>0.35867329480230353</v>
      </c>
      <c r="R27" s="7">
        <f t="shared" si="6"/>
        <v>0.95039875899594106</v>
      </c>
      <c r="S27" s="7"/>
    </row>
    <row r="28" spans="1:19" x14ac:dyDescent="0.35">
      <c r="A28" s="28">
        <v>1951</v>
      </c>
      <c r="B28" s="28">
        <v>11</v>
      </c>
      <c r="C28" s="27">
        <f t="shared" si="2"/>
        <v>1951.8333333333333</v>
      </c>
      <c r="D28" s="29">
        <v>17.366666666666667</v>
      </c>
      <c r="E28" s="28">
        <v>5.2</v>
      </c>
      <c r="F28" s="28">
        <v>189.99999999999994</v>
      </c>
      <c r="G28" s="27">
        <f t="shared" si="0"/>
        <v>0.58143950004612843</v>
      </c>
      <c r="H28" s="27">
        <f t="shared" si="3"/>
        <v>2.7368421052631587E-2</v>
      </c>
      <c r="I28" s="27">
        <f t="shared" si="1"/>
        <v>0.24914662736842105</v>
      </c>
      <c r="K28" s="5">
        <v>1972</v>
      </c>
      <c r="L28" s="7">
        <v>0.35806415871493263</v>
      </c>
      <c r="M28" s="7">
        <v>0.46799914025112743</v>
      </c>
      <c r="P28">
        <f t="shared" si="4"/>
        <v>1972</v>
      </c>
      <c r="Q28" s="7">
        <f t="shared" si="5"/>
        <v>0.35806415871493263</v>
      </c>
      <c r="R28" s="7">
        <f t="shared" si="6"/>
        <v>0.70199871037669115</v>
      </c>
      <c r="S28" s="7"/>
    </row>
    <row r="29" spans="1:19" x14ac:dyDescent="0.35">
      <c r="A29" s="28">
        <v>1951</v>
      </c>
      <c r="B29" s="28">
        <v>12</v>
      </c>
      <c r="C29" s="27">
        <f t="shared" si="2"/>
        <v>1951.9166666666667</v>
      </c>
      <c r="D29" s="29">
        <v>20.774193548387096</v>
      </c>
      <c r="E29" s="28">
        <v>45.9</v>
      </c>
      <c r="F29" s="28">
        <v>233.00000000000006</v>
      </c>
      <c r="G29" s="27">
        <f t="shared" si="0"/>
        <v>0.71505147419619974</v>
      </c>
      <c r="H29" s="27">
        <f t="shared" si="3"/>
        <v>0.19699570815450637</v>
      </c>
      <c r="I29" s="27">
        <f t="shared" si="1"/>
        <v>0.46573708388439639</v>
      </c>
      <c r="K29" s="5">
        <v>1973</v>
      </c>
      <c r="L29" s="7">
        <v>0.37832912111937039</v>
      </c>
      <c r="M29" s="7">
        <v>0.63153508719902518</v>
      </c>
      <c r="P29">
        <f t="shared" si="4"/>
        <v>1973</v>
      </c>
      <c r="Q29" s="7">
        <f t="shared" si="5"/>
        <v>0.37832912111937039</v>
      </c>
      <c r="R29" s="7">
        <f t="shared" si="6"/>
        <v>0.94730263079853771</v>
      </c>
      <c r="S29" s="7"/>
    </row>
    <row r="30" spans="1:19" x14ac:dyDescent="0.35">
      <c r="A30" s="28">
        <v>1952</v>
      </c>
      <c r="B30" s="28">
        <v>1</v>
      </c>
      <c r="C30" s="27">
        <f t="shared" si="2"/>
        <v>1952</v>
      </c>
      <c r="D30" s="29">
        <v>21.467741935483872</v>
      </c>
      <c r="E30" s="28">
        <v>37.800000000000004</v>
      </c>
      <c r="F30" s="28">
        <v>253.80000000000007</v>
      </c>
      <c r="G30" s="27">
        <f t="shared" si="0"/>
        <v>0.74100724781293092</v>
      </c>
      <c r="H30" s="27">
        <f t="shared" si="3"/>
        <v>0.14893617021276592</v>
      </c>
      <c r="I30" s="27">
        <f t="shared" si="1"/>
        <v>0.40578153010411944</v>
      </c>
      <c r="K30" s="5">
        <v>1974</v>
      </c>
      <c r="L30" s="7">
        <v>0.35099360134882018</v>
      </c>
      <c r="M30" s="7">
        <v>0.71761107695170079</v>
      </c>
      <c r="P30">
        <f t="shared" si="4"/>
        <v>1974</v>
      </c>
      <c r="Q30" s="7">
        <f t="shared" si="5"/>
        <v>0.35099360134882018</v>
      </c>
      <c r="R30" s="7">
        <f t="shared" si="6"/>
        <v>1.0764166154275512</v>
      </c>
      <c r="S30" s="7"/>
    </row>
    <row r="31" spans="1:19" x14ac:dyDescent="0.35">
      <c r="A31" s="28">
        <v>1952</v>
      </c>
      <c r="B31" s="28">
        <v>2</v>
      </c>
      <c r="C31" s="27">
        <f t="shared" si="2"/>
        <v>1952.0833333333333</v>
      </c>
      <c r="D31" s="29">
        <v>19.336206896551722</v>
      </c>
      <c r="E31" s="28">
        <v>6.3999999999999995</v>
      </c>
      <c r="F31" s="28">
        <v>220.8</v>
      </c>
      <c r="G31" s="27">
        <f t="shared" si="0"/>
        <v>0.65955310176253967</v>
      </c>
      <c r="H31" s="27">
        <f t="shared" si="3"/>
        <v>2.8985507246376808E-2</v>
      </c>
      <c r="I31" s="27">
        <f t="shared" si="1"/>
        <v>0.25127697962612899</v>
      </c>
      <c r="K31" s="5">
        <v>1975</v>
      </c>
      <c r="L31" s="7">
        <v>0.36476802607225872</v>
      </c>
      <c r="M31" s="7">
        <v>0.57594810102059701</v>
      </c>
      <c r="P31">
        <f t="shared" si="4"/>
        <v>1975</v>
      </c>
      <c r="Q31" s="7">
        <f t="shared" si="5"/>
        <v>0.36476802607225872</v>
      </c>
      <c r="R31" s="7">
        <f t="shared" si="6"/>
        <v>0.86392215153089547</v>
      </c>
      <c r="S31" s="7"/>
    </row>
    <row r="32" spans="1:19" x14ac:dyDescent="0.35">
      <c r="A32" s="28">
        <v>1952</v>
      </c>
      <c r="B32" s="28">
        <v>3</v>
      </c>
      <c r="C32" s="27">
        <f t="shared" si="2"/>
        <v>1952.1666666666667</v>
      </c>
      <c r="D32" s="29">
        <v>20.032258064516128</v>
      </c>
      <c r="E32" s="28">
        <v>2</v>
      </c>
      <c r="F32" s="28">
        <v>176.59999999999994</v>
      </c>
      <c r="G32" s="27">
        <f t="shared" si="0"/>
        <v>0.68665764607625857</v>
      </c>
      <c r="H32" s="27">
        <f t="shared" si="3"/>
        <v>1.1325028312570786E-2</v>
      </c>
      <c r="I32" s="27">
        <f t="shared" si="1"/>
        <v>0.22794266444697822</v>
      </c>
      <c r="K32" s="5">
        <v>1976</v>
      </c>
      <c r="L32" s="7">
        <v>0.3459423800253853</v>
      </c>
      <c r="M32" s="7">
        <v>0.4603491334437142</v>
      </c>
      <c r="P32">
        <f t="shared" si="4"/>
        <v>1976</v>
      </c>
      <c r="Q32" s="7">
        <f t="shared" si="5"/>
        <v>0.3459423800253853</v>
      </c>
      <c r="R32" s="7">
        <f t="shared" si="6"/>
        <v>0.6905237001655713</v>
      </c>
      <c r="S32" s="7"/>
    </row>
    <row r="33" spans="1:19" x14ac:dyDescent="0.35">
      <c r="A33" s="28">
        <v>1952</v>
      </c>
      <c r="B33" s="28">
        <v>4</v>
      </c>
      <c r="C33" s="27">
        <f t="shared" si="2"/>
        <v>1952.25</v>
      </c>
      <c r="D33" s="29">
        <v>13.816666666666666</v>
      </c>
      <c r="E33" s="28">
        <v>49.29999999999999</v>
      </c>
      <c r="F33" s="28">
        <v>104.19999999999997</v>
      </c>
      <c r="G33" s="27">
        <f t="shared" si="0"/>
        <v>0.44206826907101726</v>
      </c>
      <c r="H33" s="27">
        <f t="shared" si="3"/>
        <v>0.47312859884836855</v>
      </c>
      <c r="I33" s="27">
        <f t="shared" si="1"/>
        <v>0.78861899814324288</v>
      </c>
      <c r="K33" s="5">
        <v>1977</v>
      </c>
      <c r="L33" s="7">
        <v>0.36950541325592662</v>
      </c>
      <c r="M33" s="7">
        <v>0.50891454141854764</v>
      </c>
      <c r="P33">
        <f t="shared" si="4"/>
        <v>1977</v>
      </c>
      <c r="Q33" s="7">
        <f t="shared" si="5"/>
        <v>0.36950541325592662</v>
      </c>
      <c r="R33" s="7">
        <f t="shared" si="6"/>
        <v>0.76337181212782146</v>
      </c>
      <c r="S33" s="7"/>
    </row>
    <row r="34" spans="1:19" x14ac:dyDescent="0.35">
      <c r="A34" s="28">
        <v>1952</v>
      </c>
      <c r="B34" s="28">
        <v>5</v>
      </c>
      <c r="C34" s="27">
        <f t="shared" si="2"/>
        <v>1952.3333333333333</v>
      </c>
      <c r="D34" s="29">
        <v>11.85483870967742</v>
      </c>
      <c r="E34" s="28">
        <v>143.49999999999997</v>
      </c>
      <c r="F34" s="28">
        <v>62.799999999999969</v>
      </c>
      <c r="G34" s="27">
        <f t="shared" si="0"/>
        <v>0.36983070970619725</v>
      </c>
      <c r="H34" s="27">
        <f t="shared" si="3"/>
        <v>1.25</v>
      </c>
      <c r="I34" s="27">
        <f t="shared" si="1"/>
        <v>1.49961875</v>
      </c>
      <c r="K34" s="5">
        <v>1978</v>
      </c>
      <c r="L34" s="7">
        <v>0.34769032795499816</v>
      </c>
      <c r="M34" s="7">
        <v>0.59244751332595991</v>
      </c>
      <c r="P34">
        <f t="shared" si="4"/>
        <v>1978</v>
      </c>
      <c r="Q34" s="7">
        <f t="shared" si="5"/>
        <v>0.34769032795499816</v>
      </c>
      <c r="R34" s="7">
        <f t="shared" si="6"/>
        <v>0.88867126998893986</v>
      </c>
      <c r="S34" s="7"/>
    </row>
    <row r="35" spans="1:19" x14ac:dyDescent="0.35">
      <c r="A35" s="28">
        <v>1952</v>
      </c>
      <c r="B35" s="28">
        <v>6</v>
      </c>
      <c r="C35" s="27">
        <f t="shared" si="2"/>
        <v>1952.4166666666667</v>
      </c>
      <c r="D35" s="29">
        <v>10.708333333333334</v>
      </c>
      <c r="E35" s="28">
        <v>127.89999999999999</v>
      </c>
      <c r="F35" s="28">
        <v>41.599999999999987</v>
      </c>
      <c r="G35" s="27">
        <f t="shared" si="0"/>
        <v>0.33015174307814815</v>
      </c>
      <c r="H35" s="27">
        <f t="shared" si="3"/>
        <v>1.25</v>
      </c>
      <c r="I35" s="27">
        <f t="shared" si="1"/>
        <v>1.49961875</v>
      </c>
      <c r="K35" s="5">
        <v>1979</v>
      </c>
      <c r="L35" s="7">
        <v>0.37427423709121371</v>
      </c>
      <c r="M35" s="7">
        <v>0.60649386244605308</v>
      </c>
      <c r="P35">
        <f t="shared" si="4"/>
        <v>1979</v>
      </c>
      <c r="Q35" s="7">
        <f t="shared" si="5"/>
        <v>0.37427423709121371</v>
      </c>
      <c r="R35" s="7">
        <f t="shared" si="6"/>
        <v>0.90974079366907956</v>
      </c>
      <c r="S35" s="7"/>
    </row>
    <row r="36" spans="1:19" x14ac:dyDescent="0.35">
      <c r="A36" s="28">
        <v>1952</v>
      </c>
      <c r="B36" s="28">
        <v>7</v>
      </c>
      <c r="C36" s="27">
        <f t="shared" si="2"/>
        <v>1952.5</v>
      </c>
      <c r="D36" s="29">
        <v>8.387096774193548</v>
      </c>
      <c r="E36" s="28">
        <v>55.199999999999996</v>
      </c>
      <c r="F36" s="28">
        <v>45.600000000000009</v>
      </c>
      <c r="G36" s="27">
        <f t="shared" si="0"/>
        <v>0.25680690361130609</v>
      </c>
      <c r="H36" s="27">
        <f t="shared" si="3"/>
        <v>1.2105263157894735</v>
      </c>
      <c r="I36" s="27">
        <f t="shared" si="1"/>
        <v>1.4705157894736842</v>
      </c>
      <c r="K36" s="5">
        <v>1980</v>
      </c>
      <c r="L36" s="7">
        <v>0.37751590035836435</v>
      </c>
      <c r="M36" s="7">
        <v>0.56235352314754794</v>
      </c>
      <c r="P36">
        <f t="shared" si="4"/>
        <v>1980</v>
      </c>
      <c r="Q36" s="7">
        <f t="shared" si="5"/>
        <v>0.37751590035836435</v>
      </c>
      <c r="R36" s="7">
        <f t="shared" si="6"/>
        <v>0.84353028472132197</v>
      </c>
      <c r="S36" s="7"/>
    </row>
    <row r="37" spans="1:19" x14ac:dyDescent="0.35">
      <c r="A37" s="28">
        <v>1952</v>
      </c>
      <c r="B37" s="28">
        <v>8</v>
      </c>
      <c r="C37" s="27">
        <f t="shared" si="2"/>
        <v>1952.5833333333333</v>
      </c>
      <c r="D37" s="29">
        <v>9.2741935483870961</v>
      </c>
      <c r="E37" s="28">
        <v>44</v>
      </c>
      <c r="F37" s="28">
        <v>64.800000000000011</v>
      </c>
      <c r="G37" s="27">
        <f t="shared" si="0"/>
        <v>0.28365848989534542</v>
      </c>
      <c r="H37" s="27">
        <f t="shared" si="3"/>
        <v>0.67901234567901225</v>
      </c>
      <c r="I37" s="27">
        <f t="shared" si="1"/>
        <v>1.0054121932632218</v>
      </c>
      <c r="K37" s="5">
        <v>1981</v>
      </c>
      <c r="L37" s="7">
        <v>0.38250071412986125</v>
      </c>
      <c r="M37" s="7">
        <v>0.55607148570264686</v>
      </c>
      <c r="P37">
        <f t="shared" si="4"/>
        <v>1981</v>
      </c>
      <c r="Q37" s="7">
        <f t="shared" si="5"/>
        <v>0.38250071412986125</v>
      </c>
      <c r="R37" s="7">
        <f t="shared" si="6"/>
        <v>0.83410722855397035</v>
      </c>
      <c r="S37" s="7"/>
    </row>
    <row r="38" spans="1:19" x14ac:dyDescent="0.35">
      <c r="A38" s="28">
        <v>1952</v>
      </c>
      <c r="B38" s="28">
        <v>9</v>
      </c>
      <c r="C38" s="27">
        <f t="shared" si="2"/>
        <v>1952.6666666666667</v>
      </c>
      <c r="D38" s="29">
        <v>12.083333333333334</v>
      </c>
      <c r="E38" s="28">
        <v>57.099999999999994</v>
      </c>
      <c r="F38" s="28">
        <v>91.600000000000009</v>
      </c>
      <c r="G38" s="27">
        <f t="shared" si="0"/>
        <v>0.37798075973147427</v>
      </c>
      <c r="H38" s="27">
        <f t="shared" si="3"/>
        <v>0.62336244541484709</v>
      </c>
      <c r="I38" s="27">
        <f t="shared" si="1"/>
        <v>0.94883088268244298</v>
      </c>
      <c r="K38" s="5">
        <v>1982</v>
      </c>
      <c r="L38" s="7">
        <v>0.39049976165796108</v>
      </c>
      <c r="M38" s="7">
        <v>0.44687887826001066</v>
      </c>
      <c r="P38">
        <f t="shared" si="4"/>
        <v>1982</v>
      </c>
      <c r="Q38" s="7">
        <f t="shared" si="5"/>
        <v>0.39049976165796108</v>
      </c>
      <c r="R38" s="7">
        <f t="shared" si="6"/>
        <v>0.67031831739001602</v>
      </c>
      <c r="S38" s="7"/>
    </row>
    <row r="39" spans="1:19" x14ac:dyDescent="0.35">
      <c r="A39" s="28">
        <v>1952</v>
      </c>
      <c r="B39" s="28">
        <v>10</v>
      </c>
      <c r="C39" s="27">
        <f t="shared" si="2"/>
        <v>1952.75</v>
      </c>
      <c r="D39" s="29">
        <v>13.564516129032258</v>
      </c>
      <c r="E39" s="28">
        <v>67.999999999999986</v>
      </c>
      <c r="F39" s="28">
        <v>140.00000000000006</v>
      </c>
      <c r="G39" s="27">
        <f t="shared" si="0"/>
        <v>0.43252100250670961</v>
      </c>
      <c r="H39" s="27">
        <f t="shared" si="3"/>
        <v>0.48571428571428543</v>
      </c>
      <c r="I39" s="27">
        <f t="shared" si="1"/>
        <v>0.80245861224489756</v>
      </c>
      <c r="K39" s="5">
        <v>1983</v>
      </c>
      <c r="L39" s="7">
        <v>0.36397871851597374</v>
      </c>
      <c r="M39" s="7">
        <v>0.62938930057923204</v>
      </c>
      <c r="P39">
        <f t="shared" si="4"/>
        <v>1983</v>
      </c>
      <c r="Q39" s="7">
        <f t="shared" si="5"/>
        <v>0.36397871851597374</v>
      </c>
      <c r="R39" s="7">
        <f t="shared" si="6"/>
        <v>0.94408395086884811</v>
      </c>
      <c r="S39" s="7"/>
    </row>
    <row r="40" spans="1:19" x14ac:dyDescent="0.35">
      <c r="A40" s="28">
        <v>1952</v>
      </c>
      <c r="B40" s="28">
        <v>11</v>
      </c>
      <c r="C40" s="27">
        <f t="shared" si="2"/>
        <v>1952.8333333333333</v>
      </c>
      <c r="D40" s="29">
        <v>16.066666666666666</v>
      </c>
      <c r="E40" s="28">
        <v>74.199999999999989</v>
      </c>
      <c r="F40" s="28">
        <v>189.99999999999994</v>
      </c>
      <c r="G40" s="27">
        <f t="shared" si="0"/>
        <v>0.52968233176063273</v>
      </c>
      <c r="H40" s="27">
        <f t="shared" si="3"/>
        <v>0.39052631578947372</v>
      </c>
      <c r="I40" s="27">
        <f t="shared" si="1"/>
        <v>0.69588966947368425</v>
      </c>
      <c r="K40" s="5">
        <v>1984</v>
      </c>
      <c r="L40" s="7">
        <v>0.33755147457094092</v>
      </c>
      <c r="M40" s="7">
        <v>0.52948674156258635</v>
      </c>
      <c r="P40">
        <f t="shared" si="4"/>
        <v>1984</v>
      </c>
      <c r="Q40" s="7">
        <f t="shared" si="5"/>
        <v>0.33755147457094092</v>
      </c>
      <c r="R40" s="7">
        <f t="shared" si="6"/>
        <v>0.79423011234387952</v>
      </c>
      <c r="S40" s="7"/>
    </row>
    <row r="41" spans="1:19" x14ac:dyDescent="0.35">
      <c r="A41" s="28">
        <v>1952</v>
      </c>
      <c r="B41" s="28">
        <v>12</v>
      </c>
      <c r="C41" s="27">
        <f t="shared" si="2"/>
        <v>1952.9166666666667</v>
      </c>
      <c r="D41" s="29">
        <v>18.75</v>
      </c>
      <c r="E41" s="28">
        <v>20.6</v>
      </c>
      <c r="F41" s="28">
        <v>233.00000000000006</v>
      </c>
      <c r="G41" s="27">
        <f t="shared" si="0"/>
        <v>0.63646323709790686</v>
      </c>
      <c r="H41" s="27">
        <f t="shared" si="3"/>
        <v>8.8412017167381965E-2</v>
      </c>
      <c r="I41" s="27">
        <f t="shared" si="1"/>
        <v>0.32869022881246662</v>
      </c>
      <c r="K41" s="5">
        <v>1985</v>
      </c>
      <c r="L41" s="7">
        <v>0.35201104561220237</v>
      </c>
      <c r="M41" s="7">
        <v>0.53732842086549126</v>
      </c>
      <c r="P41">
        <f t="shared" si="4"/>
        <v>1985</v>
      </c>
      <c r="Q41" s="7">
        <f t="shared" si="5"/>
        <v>0.35201104561220237</v>
      </c>
      <c r="R41" s="7">
        <f t="shared" si="6"/>
        <v>0.80599263129823684</v>
      </c>
      <c r="S41" s="7"/>
    </row>
    <row r="42" spans="1:19" x14ac:dyDescent="0.35">
      <c r="A42" s="28">
        <v>1953</v>
      </c>
      <c r="B42" s="28">
        <v>1</v>
      </c>
      <c r="C42" s="27">
        <f t="shared" si="2"/>
        <v>1953</v>
      </c>
      <c r="D42" s="29">
        <v>21.258064516129032</v>
      </c>
      <c r="E42" s="28">
        <v>13.400000000000002</v>
      </c>
      <c r="F42" s="28">
        <v>253.80000000000007</v>
      </c>
      <c r="G42" s="27">
        <f t="shared" si="0"/>
        <v>0.73322701180096816</v>
      </c>
      <c r="H42" s="27">
        <f t="shared" si="3"/>
        <v>5.2797478329393216E-2</v>
      </c>
      <c r="I42" s="27">
        <f t="shared" si="1"/>
        <v>0.28250080211828282</v>
      </c>
      <c r="K42" s="5">
        <v>1986</v>
      </c>
      <c r="L42" s="7">
        <v>0.34066433978912042</v>
      </c>
      <c r="M42" s="7">
        <v>0.5512705380026991</v>
      </c>
      <c r="P42">
        <f t="shared" si="4"/>
        <v>1986</v>
      </c>
      <c r="Q42" s="7">
        <f t="shared" si="5"/>
        <v>0.34066433978912042</v>
      </c>
      <c r="R42" s="7">
        <f t="shared" si="6"/>
        <v>0.8269058070040487</v>
      </c>
      <c r="S42" s="7"/>
    </row>
    <row r="43" spans="1:19" x14ac:dyDescent="0.35">
      <c r="A43" s="28">
        <v>1953</v>
      </c>
      <c r="B43" s="28">
        <v>2</v>
      </c>
      <c r="C43" s="27">
        <f t="shared" si="2"/>
        <v>1953.0833333333333</v>
      </c>
      <c r="D43" s="29">
        <v>21.321428571428573</v>
      </c>
      <c r="E43" s="28">
        <v>4.0999999999999996</v>
      </c>
      <c r="F43" s="28">
        <v>214.4</v>
      </c>
      <c r="G43" s="27">
        <f t="shared" si="0"/>
        <v>0.73558457986489578</v>
      </c>
      <c r="H43" s="27">
        <f t="shared" si="3"/>
        <v>1.9123134328358205E-2</v>
      </c>
      <c r="I43" s="27">
        <f t="shared" si="1"/>
        <v>0.23826464976452857</v>
      </c>
      <c r="K43" s="5">
        <v>1987</v>
      </c>
      <c r="L43" s="7">
        <v>0.34877419089207889</v>
      </c>
      <c r="M43" s="7">
        <v>0.54260979275502441</v>
      </c>
      <c r="P43">
        <f t="shared" si="4"/>
        <v>1987</v>
      </c>
      <c r="Q43" s="7">
        <f t="shared" si="5"/>
        <v>0.34877419089207889</v>
      </c>
      <c r="R43" s="7">
        <f t="shared" si="6"/>
        <v>0.81391468913253662</v>
      </c>
      <c r="S43" s="7"/>
    </row>
    <row r="44" spans="1:19" x14ac:dyDescent="0.35">
      <c r="A44" s="28">
        <v>1953</v>
      </c>
      <c r="B44" s="28">
        <v>3</v>
      </c>
      <c r="C44" s="27">
        <f t="shared" si="2"/>
        <v>1953.1666666666667</v>
      </c>
      <c r="D44" s="29">
        <v>21.112903225806452</v>
      </c>
      <c r="E44" s="28">
        <v>5.8</v>
      </c>
      <c r="F44" s="28">
        <v>176.59999999999994</v>
      </c>
      <c r="G44" s="27">
        <f t="shared" si="0"/>
        <v>0.72780575821584081</v>
      </c>
      <c r="H44" s="27">
        <f t="shared" si="3"/>
        <v>3.2842582106455277E-2</v>
      </c>
      <c r="I44" s="27">
        <f t="shared" si="1"/>
        <v>0.25635320211007206</v>
      </c>
      <c r="K44" s="5">
        <v>1988</v>
      </c>
      <c r="L44" s="7">
        <v>0.38027227209787356</v>
      </c>
      <c r="M44" s="7">
        <v>0.53684700463962542</v>
      </c>
      <c r="P44">
        <f t="shared" si="4"/>
        <v>1988</v>
      </c>
      <c r="Q44" s="7">
        <f t="shared" si="5"/>
        <v>0.38027227209787356</v>
      </c>
      <c r="R44" s="7">
        <f t="shared" si="6"/>
        <v>0.80527050695943814</v>
      </c>
      <c r="S44" s="7"/>
    </row>
    <row r="45" spans="1:19" x14ac:dyDescent="0.35">
      <c r="A45" s="28">
        <v>1953</v>
      </c>
      <c r="B45" s="28">
        <v>4</v>
      </c>
      <c r="C45" s="27">
        <f t="shared" si="2"/>
        <v>1953.25</v>
      </c>
      <c r="D45" s="29">
        <v>17.149999999999999</v>
      </c>
      <c r="E45" s="28">
        <v>27.4</v>
      </c>
      <c r="F45" s="28">
        <v>104.19999999999997</v>
      </c>
      <c r="G45" s="27">
        <f t="shared" si="0"/>
        <v>0.57279589786824492</v>
      </c>
      <c r="H45" s="27">
        <f t="shared" si="3"/>
        <v>0.26295585412667949</v>
      </c>
      <c r="I45" s="27">
        <f t="shared" si="1"/>
        <v>0.54620936483434712</v>
      </c>
      <c r="K45" s="5">
        <v>1989</v>
      </c>
      <c r="L45" s="7">
        <v>0.36371342363851095</v>
      </c>
      <c r="M45" s="7">
        <v>0.56663632570675881</v>
      </c>
      <c r="P45">
        <f t="shared" si="4"/>
        <v>1989</v>
      </c>
      <c r="Q45" s="7">
        <f t="shared" si="5"/>
        <v>0.36371342363851095</v>
      </c>
      <c r="R45" s="7">
        <f t="shared" si="6"/>
        <v>0.84995448856013822</v>
      </c>
      <c r="S45" s="7"/>
    </row>
    <row r="46" spans="1:19" x14ac:dyDescent="0.35">
      <c r="A46" s="28">
        <v>1953</v>
      </c>
      <c r="B46" s="28">
        <v>5</v>
      </c>
      <c r="C46" s="27">
        <f t="shared" si="2"/>
        <v>1953.3333333333333</v>
      </c>
      <c r="D46" s="29">
        <v>12.629032258064516</v>
      </c>
      <c r="E46" s="28">
        <v>40.599999999999994</v>
      </c>
      <c r="F46" s="28">
        <v>62.799999999999969</v>
      </c>
      <c r="G46" s="27">
        <f t="shared" si="0"/>
        <v>0.39774437847121819</v>
      </c>
      <c r="H46" s="27">
        <f t="shared" si="3"/>
        <v>0.64649681528662439</v>
      </c>
      <c r="I46" s="27">
        <f t="shared" si="1"/>
        <v>0.97253396385248925</v>
      </c>
      <c r="K46" s="5">
        <v>1990</v>
      </c>
      <c r="L46" s="7">
        <v>0.37757280951754768</v>
      </c>
      <c r="M46" s="7">
        <v>0.48858709931528627</v>
      </c>
      <c r="P46">
        <f t="shared" si="4"/>
        <v>1990</v>
      </c>
      <c r="Q46" s="7">
        <f t="shared" si="5"/>
        <v>0.37757280951754768</v>
      </c>
      <c r="R46" s="7">
        <f t="shared" si="6"/>
        <v>0.73288064897292937</v>
      </c>
      <c r="S46" s="7"/>
    </row>
    <row r="47" spans="1:19" x14ac:dyDescent="0.35">
      <c r="A47" s="28">
        <v>1953</v>
      </c>
      <c r="B47" s="28">
        <v>6</v>
      </c>
      <c r="C47" s="27">
        <f t="shared" si="2"/>
        <v>1953.4166666666667</v>
      </c>
      <c r="D47" s="29">
        <v>10.625</v>
      </c>
      <c r="E47" s="28">
        <v>74.499999999999986</v>
      </c>
      <c r="F47" s="28">
        <v>41.599999999999987</v>
      </c>
      <c r="G47" s="27">
        <f t="shared" si="0"/>
        <v>0.32735110842752529</v>
      </c>
      <c r="H47" s="27">
        <f t="shared" si="3"/>
        <v>1.25</v>
      </c>
      <c r="I47" s="27">
        <f t="shared" si="1"/>
        <v>1.49961875</v>
      </c>
      <c r="K47" s="5">
        <v>1991</v>
      </c>
      <c r="L47" s="7">
        <v>0.37145522439405321</v>
      </c>
      <c r="M47" s="7">
        <v>0.51130234414058073</v>
      </c>
      <c r="P47">
        <f t="shared" si="4"/>
        <v>1991</v>
      </c>
      <c r="Q47" s="7">
        <f t="shared" si="5"/>
        <v>0.37145522439405321</v>
      </c>
      <c r="R47" s="7">
        <f t="shared" si="6"/>
        <v>0.76695351621087116</v>
      </c>
      <c r="S47" s="7"/>
    </row>
    <row r="48" spans="1:19" x14ac:dyDescent="0.35">
      <c r="A48" s="28">
        <v>1953</v>
      </c>
      <c r="B48" s="28">
        <v>7</v>
      </c>
      <c r="C48" s="27">
        <f t="shared" si="2"/>
        <v>1953.5</v>
      </c>
      <c r="D48" s="29">
        <v>9.5241935483870961</v>
      </c>
      <c r="E48" s="28">
        <v>75.2</v>
      </c>
      <c r="F48" s="28">
        <v>45.600000000000009</v>
      </c>
      <c r="G48" s="27">
        <f t="shared" si="0"/>
        <v>0.29149545353753648</v>
      </c>
      <c r="H48" s="27">
        <f t="shared" si="3"/>
        <v>1.25</v>
      </c>
      <c r="I48" s="27">
        <f t="shared" si="1"/>
        <v>1.49961875</v>
      </c>
      <c r="K48" s="5">
        <v>1992</v>
      </c>
      <c r="L48" s="7">
        <v>0.3329292244491231</v>
      </c>
      <c r="M48" s="7">
        <v>0.71658689959992683</v>
      </c>
      <c r="P48">
        <f t="shared" si="4"/>
        <v>1992</v>
      </c>
      <c r="Q48" s="7">
        <f t="shared" si="5"/>
        <v>0.3329292244491231</v>
      </c>
      <c r="R48" s="7">
        <f t="shared" si="6"/>
        <v>1.0748803493998902</v>
      </c>
      <c r="S48" s="7"/>
    </row>
    <row r="49" spans="1:19" x14ac:dyDescent="0.35">
      <c r="A49" s="28">
        <v>1953</v>
      </c>
      <c r="B49" s="28">
        <v>8</v>
      </c>
      <c r="C49" s="27">
        <f t="shared" si="2"/>
        <v>1953.5833333333333</v>
      </c>
      <c r="D49" s="29">
        <v>9.306451612903226</v>
      </c>
      <c r="E49" s="28">
        <v>83.399999999999991</v>
      </c>
      <c r="F49" s="28">
        <v>64.800000000000011</v>
      </c>
      <c r="G49" s="27">
        <f t="shared" si="0"/>
        <v>0.28466315726627855</v>
      </c>
      <c r="H49" s="27">
        <f t="shared" si="3"/>
        <v>1.25</v>
      </c>
      <c r="I49" s="27">
        <f t="shared" si="1"/>
        <v>1.49961875</v>
      </c>
      <c r="K49" s="5">
        <v>1993</v>
      </c>
      <c r="L49" s="7">
        <v>0.36568209253763567</v>
      </c>
      <c r="M49" s="7">
        <v>0.49843195085246633</v>
      </c>
      <c r="P49">
        <f t="shared" si="4"/>
        <v>1993</v>
      </c>
      <c r="Q49" s="7">
        <f t="shared" si="5"/>
        <v>0.36568209253763567</v>
      </c>
      <c r="R49" s="7">
        <f t="shared" si="6"/>
        <v>0.74764792627869947</v>
      </c>
      <c r="S49" s="7"/>
    </row>
    <row r="50" spans="1:19" x14ac:dyDescent="0.35">
      <c r="A50" s="28">
        <v>1953</v>
      </c>
      <c r="B50" s="28">
        <v>9</v>
      </c>
      <c r="C50" s="27">
        <f t="shared" si="2"/>
        <v>1953.6666666666667</v>
      </c>
      <c r="D50" s="29">
        <v>11.591666666666667</v>
      </c>
      <c r="E50" s="28">
        <v>73.699999999999974</v>
      </c>
      <c r="F50" s="28">
        <v>91.600000000000009</v>
      </c>
      <c r="G50" s="27">
        <f t="shared" si="0"/>
        <v>0.36053996885000023</v>
      </c>
      <c r="H50" s="27">
        <f t="shared" si="3"/>
        <v>0.80458515283842758</v>
      </c>
      <c r="I50" s="27">
        <f t="shared" si="1"/>
        <v>1.1275955296190001</v>
      </c>
      <c r="K50" s="5">
        <v>1994</v>
      </c>
      <c r="L50" s="7">
        <v>0.35854425882530938</v>
      </c>
      <c r="M50" s="7">
        <v>0.42146117623980217</v>
      </c>
      <c r="P50">
        <f t="shared" si="4"/>
        <v>1994</v>
      </c>
      <c r="Q50" s="7">
        <f t="shared" si="5"/>
        <v>0.35854425882530938</v>
      </c>
      <c r="R50" s="7">
        <f t="shared" si="6"/>
        <v>0.63219176435970326</v>
      </c>
      <c r="S50" s="7"/>
    </row>
    <row r="51" spans="1:19" x14ac:dyDescent="0.35">
      <c r="A51" s="28">
        <v>1953</v>
      </c>
      <c r="B51" s="28">
        <v>10</v>
      </c>
      <c r="C51" s="27">
        <f t="shared" si="2"/>
        <v>1953.75</v>
      </c>
      <c r="D51" s="29">
        <v>14.169354838709678</v>
      </c>
      <c r="E51" s="28">
        <v>55.099999999999994</v>
      </c>
      <c r="F51" s="28">
        <v>140.00000000000006</v>
      </c>
      <c r="G51" s="27">
        <f t="shared" si="0"/>
        <v>0.45553228901387255</v>
      </c>
      <c r="H51" s="27">
        <f t="shared" si="3"/>
        <v>0.39357142857142835</v>
      </c>
      <c r="I51" s="27">
        <f t="shared" si="1"/>
        <v>0.69936657076530584</v>
      </c>
      <c r="K51" s="5">
        <v>1995</v>
      </c>
      <c r="L51" s="7">
        <v>0.35268719790352204</v>
      </c>
      <c r="M51" s="7">
        <v>0.51820443744370892</v>
      </c>
      <c r="P51">
        <f t="shared" si="4"/>
        <v>1995</v>
      </c>
      <c r="Q51" s="7">
        <f t="shared" si="5"/>
        <v>0.35268719790352204</v>
      </c>
      <c r="R51" s="7">
        <f t="shared" si="6"/>
        <v>0.77730665616556338</v>
      </c>
      <c r="S51" s="7"/>
    </row>
    <row r="52" spans="1:19" x14ac:dyDescent="0.35">
      <c r="A52" s="28">
        <v>1953</v>
      </c>
      <c r="B52" s="28">
        <v>11</v>
      </c>
      <c r="C52" s="27">
        <f t="shared" si="2"/>
        <v>1953.8333333333333</v>
      </c>
      <c r="D52" s="29">
        <v>16.591666666666665</v>
      </c>
      <c r="E52" s="28">
        <v>24.6</v>
      </c>
      <c r="F52" s="28">
        <v>189.99999999999994</v>
      </c>
      <c r="G52" s="27">
        <f t="shared" si="0"/>
        <v>0.55054188484718736</v>
      </c>
      <c r="H52" s="27">
        <f t="shared" si="3"/>
        <v>0.12947368421052635</v>
      </c>
      <c r="I52" s="27">
        <f t="shared" si="1"/>
        <v>0.38118445684210528</v>
      </c>
      <c r="K52" s="5">
        <v>1996</v>
      </c>
      <c r="L52" s="7">
        <v>0.34478482020430995</v>
      </c>
      <c r="M52" s="7">
        <v>0.52867106434955147</v>
      </c>
      <c r="P52">
        <f t="shared" si="4"/>
        <v>1996</v>
      </c>
      <c r="Q52" s="7">
        <f t="shared" si="5"/>
        <v>0.34478482020430995</v>
      </c>
      <c r="R52" s="7">
        <f t="shared" si="6"/>
        <v>0.79300659652432715</v>
      </c>
      <c r="S52" s="7"/>
    </row>
    <row r="53" spans="1:19" x14ac:dyDescent="0.35">
      <c r="A53" s="28">
        <v>1953</v>
      </c>
      <c r="B53" s="28">
        <v>12</v>
      </c>
      <c r="C53" s="27">
        <f t="shared" si="2"/>
        <v>1953.9166666666667</v>
      </c>
      <c r="D53" s="29">
        <v>19.306451612903224</v>
      </c>
      <c r="E53" s="28">
        <v>45.699999999999996</v>
      </c>
      <c r="F53" s="28">
        <v>233.00000000000006</v>
      </c>
      <c r="G53" s="27">
        <f t="shared" si="0"/>
        <v>0.6583861769982895</v>
      </c>
      <c r="H53" s="27">
        <f t="shared" si="3"/>
        <v>0.19613733905579392</v>
      </c>
      <c r="I53" s="27">
        <f t="shared" si="1"/>
        <v>0.46467602208550524</v>
      </c>
      <c r="K53" s="5">
        <v>1997</v>
      </c>
      <c r="L53" s="7">
        <v>0.36314777931265135</v>
      </c>
      <c r="M53" s="7">
        <v>0.52189645944414254</v>
      </c>
      <c r="P53">
        <f t="shared" si="4"/>
        <v>1997</v>
      </c>
      <c r="Q53" s="7">
        <f t="shared" si="5"/>
        <v>0.36314777931265135</v>
      </c>
      <c r="R53" s="7">
        <f t="shared" si="6"/>
        <v>0.78284468916621375</v>
      </c>
      <c r="S53" s="7"/>
    </row>
    <row r="54" spans="1:19" x14ac:dyDescent="0.35">
      <c r="A54" s="28">
        <v>1954</v>
      </c>
      <c r="B54" s="28">
        <v>1</v>
      </c>
      <c r="C54" s="27">
        <f t="shared" si="2"/>
        <v>1954</v>
      </c>
      <c r="D54" s="29">
        <v>22.161290322580644</v>
      </c>
      <c r="E54" s="28">
        <v>28.5</v>
      </c>
      <c r="F54" s="28">
        <v>253.80000000000007</v>
      </c>
      <c r="G54" s="27">
        <f t="shared" si="0"/>
        <v>0.76627993017964957</v>
      </c>
      <c r="H54" s="27">
        <f t="shared" si="3"/>
        <v>0.11229314420803779</v>
      </c>
      <c r="I54" s="27">
        <f t="shared" si="1"/>
        <v>0.35931944220892081</v>
      </c>
      <c r="K54" s="5">
        <v>1998</v>
      </c>
      <c r="L54" s="7">
        <v>0.35230933624532718</v>
      </c>
      <c r="M54" s="7">
        <v>0.53735236530480635</v>
      </c>
      <c r="P54">
        <f t="shared" si="4"/>
        <v>1998</v>
      </c>
      <c r="Q54" s="7">
        <f t="shared" si="5"/>
        <v>0.35230933624532718</v>
      </c>
      <c r="R54" s="7">
        <f t="shared" si="6"/>
        <v>0.80602854795720957</v>
      </c>
      <c r="S54" s="7"/>
    </row>
    <row r="55" spans="1:19" x14ac:dyDescent="0.35">
      <c r="A55" s="28">
        <v>1954</v>
      </c>
      <c r="B55" s="28">
        <v>2</v>
      </c>
      <c r="C55" s="27">
        <f t="shared" si="2"/>
        <v>1954.0833333333333</v>
      </c>
      <c r="D55" s="29">
        <v>18.642857142857142</v>
      </c>
      <c r="E55" s="28">
        <v>0.3</v>
      </c>
      <c r="F55" s="28">
        <v>214.4</v>
      </c>
      <c r="G55" s="27">
        <f t="shared" si="0"/>
        <v>0.63222300867037806</v>
      </c>
      <c r="H55" s="27">
        <f t="shared" si="3"/>
        <v>1.3992537313432835E-3</v>
      </c>
      <c r="I55" s="27">
        <f t="shared" si="1"/>
        <v>0.21476193427249249</v>
      </c>
      <c r="K55" s="5">
        <v>1999</v>
      </c>
      <c r="L55" s="7">
        <v>0.37730605842151466</v>
      </c>
      <c r="M55" s="7">
        <v>0.51395868325911342</v>
      </c>
      <c r="P55">
        <f t="shared" si="4"/>
        <v>1999</v>
      </c>
      <c r="Q55" s="7">
        <f t="shared" si="5"/>
        <v>0.37730605842151466</v>
      </c>
      <c r="R55" s="7">
        <f t="shared" si="6"/>
        <v>0.77093802488867014</v>
      </c>
      <c r="S55" s="7"/>
    </row>
    <row r="56" spans="1:19" x14ac:dyDescent="0.35">
      <c r="A56" s="28">
        <v>1954</v>
      </c>
      <c r="B56" s="28">
        <v>3</v>
      </c>
      <c r="C56" s="27">
        <f t="shared" si="2"/>
        <v>1954.1666666666667</v>
      </c>
      <c r="D56" s="29">
        <v>17.806451612903224</v>
      </c>
      <c r="E56" s="28">
        <v>14</v>
      </c>
      <c r="F56" s="28">
        <v>176.59999999999994</v>
      </c>
      <c r="G56" s="27">
        <f t="shared" si="0"/>
        <v>0.59897813030046432</v>
      </c>
      <c r="H56" s="27">
        <f t="shared" si="3"/>
        <v>7.9275198187995499E-2</v>
      </c>
      <c r="I56" s="27">
        <f t="shared" si="1"/>
        <v>0.31689882517260093</v>
      </c>
      <c r="K56" s="5">
        <v>2000</v>
      </c>
      <c r="L56" s="7">
        <v>0.38768123119558534</v>
      </c>
      <c r="M56" s="7">
        <v>0.58713955938324669</v>
      </c>
      <c r="P56">
        <f t="shared" si="4"/>
        <v>2000</v>
      </c>
      <c r="Q56" s="7">
        <f t="shared" si="5"/>
        <v>0.38768123119558534</v>
      </c>
      <c r="R56" s="7">
        <f t="shared" si="6"/>
        <v>0.88070933907487003</v>
      </c>
      <c r="S56" s="7"/>
    </row>
    <row r="57" spans="1:19" x14ac:dyDescent="0.35">
      <c r="A57" s="28">
        <v>1954</v>
      </c>
      <c r="B57" s="28">
        <v>4</v>
      </c>
      <c r="C57" s="27">
        <f t="shared" si="2"/>
        <v>1954.25</v>
      </c>
      <c r="D57" s="29">
        <v>16.408333333333335</v>
      </c>
      <c r="E57" s="28">
        <v>86.699999999999989</v>
      </c>
      <c r="F57" s="28">
        <v>104.19999999999997</v>
      </c>
      <c r="G57" s="27">
        <f t="shared" si="0"/>
        <v>0.54324787671409935</v>
      </c>
      <c r="H57" s="27">
        <f t="shared" si="3"/>
        <v>0.83205374280230338</v>
      </c>
      <c r="I57" s="27">
        <f t="shared" si="1"/>
        <v>1.1533083007909639</v>
      </c>
      <c r="K57" s="5">
        <v>2001</v>
      </c>
      <c r="L57" s="7">
        <v>0.3686170126895611</v>
      </c>
      <c r="M57" s="7">
        <v>0.59039745078527262</v>
      </c>
      <c r="P57">
        <f t="shared" si="4"/>
        <v>2001</v>
      </c>
      <c r="Q57" s="7">
        <f t="shared" si="5"/>
        <v>0.3686170126895611</v>
      </c>
      <c r="R57" s="7">
        <f t="shared" si="6"/>
        <v>0.88559617617790898</v>
      </c>
      <c r="S57" s="7"/>
    </row>
    <row r="58" spans="1:19" x14ac:dyDescent="0.35">
      <c r="A58" s="28">
        <v>1954</v>
      </c>
      <c r="B58" s="28">
        <v>5</v>
      </c>
      <c r="C58" s="27">
        <f t="shared" si="2"/>
        <v>1954.3333333333333</v>
      </c>
      <c r="D58" s="29">
        <v>12.806451612903226</v>
      </c>
      <c r="E58" s="28">
        <v>18.900000000000002</v>
      </c>
      <c r="F58" s="28">
        <v>62.799999999999969</v>
      </c>
      <c r="G58" s="27">
        <f t="shared" si="0"/>
        <v>0.40425660422853915</v>
      </c>
      <c r="H58" s="27">
        <f t="shared" si="3"/>
        <v>0.30095541401273906</v>
      </c>
      <c r="I58" s="27">
        <f t="shared" si="1"/>
        <v>0.59161611094770605</v>
      </c>
      <c r="K58" s="5">
        <v>2002</v>
      </c>
      <c r="L58" s="7">
        <v>0.36615614429661919</v>
      </c>
      <c r="M58" s="7">
        <v>0.46741442671709005</v>
      </c>
      <c r="P58">
        <f t="shared" si="4"/>
        <v>2002</v>
      </c>
      <c r="Q58" s="7">
        <f t="shared" si="5"/>
        <v>0.36615614429661919</v>
      </c>
      <c r="R58" s="7">
        <f t="shared" si="6"/>
        <v>0.70112164007563504</v>
      </c>
      <c r="S58" s="7"/>
    </row>
    <row r="59" spans="1:19" x14ac:dyDescent="0.35">
      <c r="A59" s="28">
        <v>1954</v>
      </c>
      <c r="B59" s="28">
        <v>6</v>
      </c>
      <c r="C59" s="27">
        <f t="shared" si="2"/>
        <v>1954.4166666666667</v>
      </c>
      <c r="D59" s="29">
        <v>9.9499999999999993</v>
      </c>
      <c r="E59" s="28">
        <v>44.699999999999989</v>
      </c>
      <c r="F59" s="28">
        <v>41.599999999999987</v>
      </c>
      <c r="G59" s="27">
        <f t="shared" si="0"/>
        <v>0.30510850152768088</v>
      </c>
      <c r="H59" s="27">
        <f t="shared" si="3"/>
        <v>1.0745192307692308</v>
      </c>
      <c r="I59" s="27">
        <f t="shared" si="1"/>
        <v>1.3644821485530696</v>
      </c>
      <c r="K59" s="5">
        <v>2003</v>
      </c>
      <c r="L59" s="7">
        <v>0.36901652671662233</v>
      </c>
      <c r="M59" s="7">
        <v>0.57375976555492858</v>
      </c>
      <c r="P59">
        <f t="shared" si="4"/>
        <v>2003</v>
      </c>
      <c r="Q59" s="7">
        <f t="shared" si="5"/>
        <v>0.36901652671662233</v>
      </c>
      <c r="R59" s="7">
        <f t="shared" si="6"/>
        <v>0.86063964833239281</v>
      </c>
      <c r="S59" s="7"/>
    </row>
    <row r="60" spans="1:19" x14ac:dyDescent="0.35">
      <c r="A60" s="28">
        <v>1954</v>
      </c>
      <c r="B60" s="28">
        <v>7</v>
      </c>
      <c r="C60" s="27">
        <f t="shared" si="2"/>
        <v>1954.5</v>
      </c>
      <c r="D60" s="29">
        <v>9.5161290322580641</v>
      </c>
      <c r="E60" s="28">
        <v>59.7</v>
      </c>
      <c r="F60" s="28">
        <v>45.600000000000009</v>
      </c>
      <c r="G60" s="27">
        <f t="shared" si="0"/>
        <v>0.2912408354066085</v>
      </c>
      <c r="H60" s="27">
        <f t="shared" si="3"/>
        <v>1.25</v>
      </c>
      <c r="I60" s="27">
        <f t="shared" si="1"/>
        <v>1.49961875</v>
      </c>
      <c r="K60" s="5">
        <v>2004</v>
      </c>
      <c r="L60" s="7">
        <v>0.36414406593840093</v>
      </c>
      <c r="M60" s="7">
        <v>0.55131009530474839</v>
      </c>
      <c r="P60">
        <f t="shared" si="4"/>
        <v>2004</v>
      </c>
      <c r="Q60" s="7">
        <f t="shared" si="5"/>
        <v>0.36414406593840093</v>
      </c>
      <c r="R60" s="7">
        <f t="shared" si="6"/>
        <v>0.82696514295712253</v>
      </c>
      <c r="S60" s="7"/>
    </row>
    <row r="61" spans="1:19" x14ac:dyDescent="0.35">
      <c r="A61" s="28">
        <v>1954</v>
      </c>
      <c r="B61" s="28">
        <v>8</v>
      </c>
      <c r="C61" s="27">
        <f t="shared" si="2"/>
        <v>1954.5833333333333</v>
      </c>
      <c r="D61" s="29">
        <v>10.225806451612904</v>
      </c>
      <c r="E61" s="28">
        <v>29.8</v>
      </c>
      <c r="F61" s="28">
        <v>64.800000000000011</v>
      </c>
      <c r="G61" s="27">
        <f t="shared" si="0"/>
        <v>0.31410040517666205</v>
      </c>
      <c r="H61" s="27">
        <f t="shared" si="3"/>
        <v>0.45987654320987648</v>
      </c>
      <c r="I61" s="27">
        <f t="shared" si="1"/>
        <v>0.77396400224813278</v>
      </c>
      <c r="K61" s="5">
        <v>2005</v>
      </c>
      <c r="L61" s="7">
        <v>0.37421542909209243</v>
      </c>
      <c r="M61" s="7">
        <v>0.57323089426936835</v>
      </c>
      <c r="P61">
        <f t="shared" si="4"/>
        <v>2005</v>
      </c>
      <c r="Q61" s="7">
        <f t="shared" si="5"/>
        <v>0.37421542909209243</v>
      </c>
      <c r="R61" s="7">
        <f t="shared" si="6"/>
        <v>0.85984634140405247</v>
      </c>
      <c r="S61" s="7"/>
    </row>
    <row r="62" spans="1:19" x14ac:dyDescent="0.35">
      <c r="A62" s="28">
        <v>1954</v>
      </c>
      <c r="B62" s="28">
        <v>9</v>
      </c>
      <c r="C62" s="27">
        <f t="shared" si="2"/>
        <v>1954.6666666666667</v>
      </c>
      <c r="D62" s="29">
        <v>12.191666666666666</v>
      </c>
      <c r="E62" s="28">
        <v>22.6</v>
      </c>
      <c r="F62" s="28">
        <v>91.600000000000009</v>
      </c>
      <c r="G62" s="27">
        <f t="shared" si="0"/>
        <v>0.3818712489644257</v>
      </c>
      <c r="H62" s="27">
        <f t="shared" si="3"/>
        <v>0.24672489082969432</v>
      </c>
      <c r="I62" s="27">
        <f t="shared" si="1"/>
        <v>0.52660213334985984</v>
      </c>
      <c r="K62" s="5">
        <v>2006</v>
      </c>
      <c r="L62" s="7">
        <v>0.37345748185400079</v>
      </c>
      <c r="M62" s="7">
        <v>0.47078143242167586</v>
      </c>
      <c r="P62">
        <f t="shared" si="4"/>
        <v>2006</v>
      </c>
      <c r="Q62" s="7">
        <f t="shared" si="5"/>
        <v>0.37345748185400079</v>
      </c>
      <c r="R62" s="7">
        <f t="shared" si="6"/>
        <v>0.70617214863251376</v>
      </c>
      <c r="S62" s="7"/>
    </row>
    <row r="63" spans="1:19" x14ac:dyDescent="0.35">
      <c r="A63" s="28">
        <v>1954</v>
      </c>
      <c r="B63" s="28">
        <v>10</v>
      </c>
      <c r="C63" s="27">
        <f t="shared" si="2"/>
        <v>1954.75</v>
      </c>
      <c r="D63" s="29">
        <v>15.10483870967742</v>
      </c>
      <c r="E63" s="28">
        <v>75.899999999999991</v>
      </c>
      <c r="F63" s="28">
        <v>140.00000000000006</v>
      </c>
      <c r="G63" s="27">
        <f t="shared" si="0"/>
        <v>0.49178446471548026</v>
      </c>
      <c r="H63" s="27">
        <f t="shared" si="3"/>
        <v>0.54214285714285682</v>
      </c>
      <c r="I63" s="27">
        <f t="shared" si="1"/>
        <v>0.86356951770408119</v>
      </c>
      <c r="K63" s="5">
        <v>2007</v>
      </c>
      <c r="L63" s="7">
        <v>0.40706126672507015</v>
      </c>
      <c r="M63" s="7">
        <v>0.48824053521732608</v>
      </c>
      <c r="P63">
        <f t="shared" si="4"/>
        <v>2007</v>
      </c>
      <c r="Q63" s="7">
        <f t="shared" si="5"/>
        <v>0.40706126672507015</v>
      </c>
      <c r="R63" s="7">
        <f t="shared" si="6"/>
        <v>0.73236080282598914</v>
      </c>
      <c r="S63" s="7"/>
    </row>
    <row r="64" spans="1:19" x14ac:dyDescent="0.35">
      <c r="A64" s="28">
        <v>1954</v>
      </c>
      <c r="B64" s="28">
        <v>11</v>
      </c>
      <c r="C64" s="27">
        <f t="shared" si="2"/>
        <v>1954.8333333333333</v>
      </c>
      <c r="D64" s="29">
        <v>17.55</v>
      </c>
      <c r="E64" s="28">
        <v>16.799999999999997</v>
      </c>
      <c r="F64" s="28">
        <v>189.99999999999994</v>
      </c>
      <c r="G64" s="27">
        <f t="shared" si="0"/>
        <v>0.5887528460054976</v>
      </c>
      <c r="H64" s="27">
        <f t="shared" si="3"/>
        <v>8.8421052631578956E-2</v>
      </c>
      <c r="I64" s="27">
        <f t="shared" si="1"/>
        <v>0.32870186947368424</v>
      </c>
      <c r="K64" s="5">
        <v>2008</v>
      </c>
      <c r="L64" s="7">
        <v>0.36826154213884416</v>
      </c>
      <c r="M64" s="7">
        <v>0.53031123962164062</v>
      </c>
      <c r="P64">
        <f t="shared" si="4"/>
        <v>2008</v>
      </c>
      <c r="Q64" s="7">
        <f t="shared" si="5"/>
        <v>0.36826154213884416</v>
      </c>
      <c r="R64" s="7">
        <f t="shared" si="6"/>
        <v>0.79546685943246098</v>
      </c>
      <c r="S64" s="7"/>
    </row>
    <row r="65" spans="1:19" x14ac:dyDescent="0.35">
      <c r="A65" s="28">
        <v>1954</v>
      </c>
      <c r="B65" s="28">
        <v>12</v>
      </c>
      <c r="C65" s="27">
        <f t="shared" si="2"/>
        <v>1954.9166666666667</v>
      </c>
      <c r="D65" s="29">
        <v>21.193548387096776</v>
      </c>
      <c r="E65" s="28">
        <v>34.800000000000004</v>
      </c>
      <c r="F65" s="28">
        <v>233.00000000000006</v>
      </c>
      <c r="G65" s="27">
        <f t="shared" si="0"/>
        <v>0.73082101368017294</v>
      </c>
      <c r="H65" s="27">
        <f t="shared" si="3"/>
        <v>0.14935622317596564</v>
      </c>
      <c r="I65" s="27">
        <f t="shared" si="1"/>
        <v>0.40631038604505515</v>
      </c>
      <c r="K65" s="5">
        <v>2009</v>
      </c>
      <c r="L65" s="7">
        <v>0.39880350385364743</v>
      </c>
      <c r="M65" s="7">
        <v>0.55893757879099171</v>
      </c>
      <c r="P65">
        <f t="shared" si="4"/>
        <v>2009</v>
      </c>
      <c r="Q65" s="7">
        <f t="shared" si="5"/>
        <v>0.39880350385364743</v>
      </c>
      <c r="R65" s="7">
        <f t="shared" si="6"/>
        <v>0.83840636818648751</v>
      </c>
      <c r="S65" s="7"/>
    </row>
    <row r="66" spans="1:19" x14ac:dyDescent="0.35">
      <c r="A66" s="28">
        <v>1955</v>
      </c>
      <c r="B66" s="28">
        <v>1</v>
      </c>
      <c r="C66" s="27">
        <f t="shared" si="2"/>
        <v>1955</v>
      </c>
      <c r="D66" s="29">
        <v>22.758064516129032</v>
      </c>
      <c r="E66" s="28">
        <v>5.6</v>
      </c>
      <c r="F66" s="28">
        <v>253.80000000000007</v>
      </c>
      <c r="G66" s="27">
        <f t="shared" si="0"/>
        <v>0.78739397898201657</v>
      </c>
      <c r="H66" s="27">
        <f t="shared" si="3"/>
        <v>2.2064617809298654E-2</v>
      </c>
      <c r="I66" s="27">
        <f t="shared" si="1"/>
        <v>0.24215053003643283</v>
      </c>
      <c r="K66" s="5">
        <v>2010</v>
      </c>
      <c r="L66" s="7">
        <v>0.37311542531287939</v>
      </c>
      <c r="M66" s="7">
        <v>0.61091439707005557</v>
      </c>
      <c r="P66">
        <f t="shared" si="4"/>
        <v>2010</v>
      </c>
      <c r="Q66" s="7">
        <f t="shared" si="5"/>
        <v>0.37311542531287939</v>
      </c>
      <c r="R66" s="7">
        <f t="shared" si="6"/>
        <v>0.9163715956050833</v>
      </c>
      <c r="S66" s="7"/>
    </row>
    <row r="67" spans="1:19" x14ac:dyDescent="0.35">
      <c r="A67" s="28">
        <v>1955</v>
      </c>
      <c r="B67" s="28">
        <v>2</v>
      </c>
      <c r="C67" s="27">
        <f t="shared" si="2"/>
        <v>1955.0833333333333</v>
      </c>
      <c r="D67" s="29">
        <v>22.857142857142858</v>
      </c>
      <c r="E67" s="28">
        <v>56.4</v>
      </c>
      <c r="F67" s="28">
        <v>214.4</v>
      </c>
      <c r="G67" s="27">
        <f t="shared" si="0"/>
        <v>0.7908375329243279</v>
      </c>
      <c r="H67" s="27">
        <f t="shared" si="3"/>
        <v>0.26305970149253732</v>
      </c>
      <c r="I67" s="27">
        <f t="shared" si="1"/>
        <v>0.54633440458621074</v>
      </c>
      <c r="K67" s="5">
        <v>2011</v>
      </c>
      <c r="L67" s="7">
        <v>0.37654264083136324</v>
      </c>
      <c r="M67" s="7">
        <v>0.6187845288515289</v>
      </c>
      <c r="P67">
        <f t="shared" si="4"/>
        <v>2011</v>
      </c>
      <c r="Q67" s="7">
        <f t="shared" si="5"/>
        <v>0.37654264083136324</v>
      </c>
      <c r="R67" s="7">
        <f t="shared" si="6"/>
        <v>0.9281767932772933</v>
      </c>
      <c r="S67" s="7"/>
    </row>
    <row r="68" spans="1:19" x14ac:dyDescent="0.35">
      <c r="A68" s="28">
        <v>1955</v>
      </c>
      <c r="B68" s="28">
        <v>3</v>
      </c>
      <c r="C68" s="27">
        <f t="shared" si="2"/>
        <v>1955.1666666666667</v>
      </c>
      <c r="D68" s="29">
        <v>19.588709677419356</v>
      </c>
      <c r="E68" s="28">
        <v>24.6</v>
      </c>
      <c r="F68" s="28">
        <v>176.59999999999994</v>
      </c>
      <c r="G68" s="27">
        <f t="shared" si="0"/>
        <v>0.66943023297710402</v>
      </c>
      <c r="H68" s="27">
        <f t="shared" si="3"/>
        <v>0.13929784824462066</v>
      </c>
      <c r="I68" s="27">
        <f t="shared" si="1"/>
        <v>0.39362327722976731</v>
      </c>
      <c r="K68" s="5">
        <v>2012</v>
      </c>
      <c r="L68" s="7">
        <v>0.37881251360077034</v>
      </c>
      <c r="M68" s="7">
        <v>0.46485481366465681</v>
      </c>
      <c r="P68">
        <f t="shared" si="4"/>
        <v>2012</v>
      </c>
      <c r="Q68" s="7">
        <f t="shared" si="5"/>
        <v>0.37881251360077034</v>
      </c>
      <c r="R68" s="7">
        <f t="shared" si="6"/>
        <v>0.69728222049698518</v>
      </c>
      <c r="S68" s="7"/>
    </row>
    <row r="69" spans="1:19" x14ac:dyDescent="0.35">
      <c r="A69" s="28">
        <v>1955</v>
      </c>
      <c r="B69" s="28">
        <v>4</v>
      </c>
      <c r="C69" s="27">
        <f t="shared" si="2"/>
        <v>1955.25</v>
      </c>
      <c r="D69" s="29">
        <v>15.8</v>
      </c>
      <c r="E69" s="28">
        <v>25.6</v>
      </c>
      <c r="F69" s="28">
        <v>104.19999999999997</v>
      </c>
      <c r="G69" s="27">
        <f t="shared" si="0"/>
        <v>0.5191264510129987</v>
      </c>
      <c r="H69" s="27">
        <f t="shared" si="3"/>
        <v>0.24568138195777359</v>
      </c>
      <c r="I69" s="27">
        <f t="shared" si="1"/>
        <v>0.52533721029616021</v>
      </c>
      <c r="K69" s="5">
        <v>2013</v>
      </c>
      <c r="L69" s="7">
        <v>0.39900487900281661</v>
      </c>
      <c r="M69" s="7">
        <v>0.52945017840637443</v>
      </c>
      <c r="P69">
        <f t="shared" si="4"/>
        <v>2013</v>
      </c>
      <c r="Q69" s="7">
        <f t="shared" si="5"/>
        <v>0.39900487900281661</v>
      </c>
      <c r="R69" s="7">
        <f t="shared" si="6"/>
        <v>0.7941752676095617</v>
      </c>
      <c r="S69" s="7"/>
    </row>
    <row r="70" spans="1:19" x14ac:dyDescent="0.35">
      <c r="A70" s="28">
        <v>1955</v>
      </c>
      <c r="B70" s="28">
        <v>5</v>
      </c>
      <c r="C70" s="27">
        <f t="shared" si="2"/>
        <v>1955.3333333333333</v>
      </c>
      <c r="D70" s="29">
        <v>11.28225806451613</v>
      </c>
      <c r="E70" s="28">
        <v>119.39999999999999</v>
      </c>
      <c r="F70" s="28">
        <v>62.799999999999969</v>
      </c>
      <c r="G70" s="27">
        <f t="shared" ref="G70:G133" si="7">IF(D70&gt;tmax,0,((tmax-D70)/(tmax-topt))^ta*EXP((ta/tb)*(1-((tmax-D70)/(tmax-topt))^tb)))</f>
        <v>0.34975315939115575</v>
      </c>
      <c r="H70" s="27">
        <f t="shared" si="3"/>
        <v>1.25</v>
      </c>
      <c r="I70" s="27">
        <f t="shared" ref="I70:I133" si="8">wfacpar1+(wfacpar2*H70)-(wfacpar3*H70^2)</f>
        <v>1.49961875</v>
      </c>
      <c r="K70" s="5">
        <v>2014</v>
      </c>
      <c r="L70" s="7">
        <v>0.39215090907733313</v>
      </c>
      <c r="M70" s="7">
        <v>0.50262828206646548</v>
      </c>
      <c r="P70">
        <f t="shared" si="4"/>
        <v>2014</v>
      </c>
      <c r="Q70" s="7">
        <f t="shared" si="5"/>
        <v>0.39215090907733313</v>
      </c>
      <c r="R70" s="7">
        <f t="shared" si="6"/>
        <v>0.75394242309969828</v>
      </c>
      <c r="S70" s="7"/>
    </row>
    <row r="71" spans="1:19" x14ac:dyDescent="0.35">
      <c r="A71" s="28">
        <v>1955</v>
      </c>
      <c r="B71" s="28">
        <v>6</v>
      </c>
      <c r="C71" s="27">
        <f t="shared" ref="C71:C134" si="9">A71+((B71-1)/12)</f>
        <v>1955.4166666666667</v>
      </c>
      <c r="D71" s="29">
        <v>10.5</v>
      </c>
      <c r="E71" s="28">
        <v>132.39999999999998</v>
      </c>
      <c r="F71" s="28">
        <v>41.599999999999987</v>
      </c>
      <c r="G71" s="27">
        <f t="shared" si="7"/>
        <v>0.32317231751886888</v>
      </c>
      <c r="H71" s="27">
        <f t="shared" ref="H71:H134" si="10">MIN(1.25,E71/F71)</f>
        <v>1.25</v>
      </c>
      <c r="I71" s="27">
        <f t="shared" si="8"/>
        <v>1.49961875</v>
      </c>
      <c r="K71" s="5">
        <v>2015</v>
      </c>
      <c r="L71" s="7">
        <v>0.38752244529194796</v>
      </c>
      <c r="M71" s="7">
        <v>0.48338674984919661</v>
      </c>
      <c r="P71">
        <f t="shared" ref="P71:P73" si="11">K71</f>
        <v>2015</v>
      </c>
      <c r="Q71" s="7">
        <f t="shared" ref="Q71:Q73" si="12">L71</f>
        <v>0.38752244529194796</v>
      </c>
      <c r="R71" s="7">
        <f t="shared" ref="R71:R73" si="13">1.5*M71</f>
        <v>0.72508012477379491</v>
      </c>
      <c r="S71" s="7"/>
    </row>
    <row r="72" spans="1:19" x14ac:dyDescent="0.35">
      <c r="A72" s="28">
        <v>1955</v>
      </c>
      <c r="B72" s="28">
        <v>7</v>
      </c>
      <c r="C72" s="27">
        <f t="shared" si="9"/>
        <v>1955.5</v>
      </c>
      <c r="D72" s="29">
        <v>9.129032258064516</v>
      </c>
      <c r="E72" s="28">
        <v>46.5</v>
      </c>
      <c r="F72" s="28">
        <v>45.600000000000009</v>
      </c>
      <c r="G72" s="27">
        <f t="shared" si="7"/>
        <v>0.27916170134316953</v>
      </c>
      <c r="H72" s="27">
        <f t="shared" si="10"/>
        <v>1.0197368421052631</v>
      </c>
      <c r="I72" s="27">
        <f t="shared" si="8"/>
        <v>1.3192507401315789</v>
      </c>
      <c r="K72" s="5">
        <v>2016</v>
      </c>
      <c r="L72" s="7">
        <v>0.37695587962992699</v>
      </c>
      <c r="M72" s="7">
        <v>0.59901649992077144</v>
      </c>
      <c r="P72">
        <f t="shared" si="11"/>
        <v>2016</v>
      </c>
      <c r="Q72" s="7">
        <f t="shared" si="12"/>
        <v>0.37695587962992699</v>
      </c>
      <c r="R72" s="7">
        <f t="shared" si="13"/>
        <v>0.89852474988115716</v>
      </c>
      <c r="S72" s="7"/>
    </row>
    <row r="73" spans="1:19" x14ac:dyDescent="0.35">
      <c r="A73" s="28">
        <v>1955</v>
      </c>
      <c r="B73" s="28">
        <v>8</v>
      </c>
      <c r="C73" s="27">
        <f t="shared" si="9"/>
        <v>1955.5833333333333</v>
      </c>
      <c r="D73" s="29">
        <v>10.790322580645162</v>
      </c>
      <c r="E73" s="28">
        <v>107</v>
      </c>
      <c r="F73" s="28">
        <v>64.800000000000011</v>
      </c>
      <c r="G73" s="27">
        <f t="shared" si="7"/>
        <v>0.33291863934468585</v>
      </c>
      <c r="H73" s="27">
        <f t="shared" si="10"/>
        <v>1.25</v>
      </c>
      <c r="I73" s="27">
        <f t="shared" si="8"/>
        <v>1.49961875</v>
      </c>
      <c r="K73" s="5">
        <v>2017</v>
      </c>
      <c r="L73" s="7">
        <v>0.3709141895328385</v>
      </c>
      <c r="M73" s="7">
        <v>0.55362891701283057</v>
      </c>
      <c r="P73">
        <f t="shared" si="11"/>
        <v>2017</v>
      </c>
      <c r="Q73" s="7">
        <f t="shared" si="12"/>
        <v>0.3709141895328385</v>
      </c>
      <c r="R73" s="7">
        <f t="shared" si="13"/>
        <v>0.83044337551924585</v>
      </c>
      <c r="S73" s="7"/>
    </row>
    <row r="74" spans="1:19" x14ac:dyDescent="0.35">
      <c r="A74" s="28">
        <v>1955</v>
      </c>
      <c r="B74" s="28">
        <v>9</v>
      </c>
      <c r="C74" s="27">
        <f t="shared" si="9"/>
        <v>1955.6666666666667</v>
      </c>
      <c r="D74" s="29">
        <v>12.908333333333333</v>
      </c>
      <c r="E74" s="28">
        <v>37.900000000000006</v>
      </c>
      <c r="F74" s="28">
        <v>91.600000000000009</v>
      </c>
      <c r="G74" s="27">
        <f t="shared" si="7"/>
        <v>0.40801455245105878</v>
      </c>
      <c r="H74" s="27">
        <f t="shared" si="10"/>
        <v>0.41375545851528389</v>
      </c>
      <c r="I74" s="27">
        <f t="shared" si="8"/>
        <v>0.72229950456226999</v>
      </c>
    </row>
    <row r="75" spans="1:19" x14ac:dyDescent="0.35">
      <c r="A75" s="28">
        <v>1955</v>
      </c>
      <c r="B75" s="28">
        <v>10</v>
      </c>
      <c r="C75" s="27">
        <f t="shared" si="9"/>
        <v>1955.75</v>
      </c>
      <c r="D75" s="29">
        <v>14.596774193548388</v>
      </c>
      <c r="E75" s="28">
        <v>62.6</v>
      </c>
      <c r="F75" s="28">
        <v>140.00000000000006</v>
      </c>
      <c r="G75" s="27">
        <f t="shared" si="7"/>
        <v>0.47200621387553127</v>
      </c>
      <c r="H75" s="27">
        <f t="shared" si="10"/>
        <v>0.44714285714285695</v>
      </c>
      <c r="I75" s="27">
        <f t="shared" si="8"/>
        <v>0.75980240877550986</v>
      </c>
    </row>
    <row r="76" spans="1:19" x14ac:dyDescent="0.35">
      <c r="A76" s="28">
        <v>1955</v>
      </c>
      <c r="B76" s="28">
        <v>11</v>
      </c>
      <c r="C76" s="27">
        <f t="shared" si="9"/>
        <v>1955.8333333333333</v>
      </c>
      <c r="D76" s="29">
        <v>15.95</v>
      </c>
      <c r="E76" s="28">
        <v>35.999999999999993</v>
      </c>
      <c r="F76" s="28">
        <v>189.99999999999994</v>
      </c>
      <c r="G76" s="27">
        <f t="shared" si="7"/>
        <v>0.52506028305054808</v>
      </c>
      <c r="H76" s="27">
        <f t="shared" si="10"/>
        <v>0.18947368421052632</v>
      </c>
      <c r="I76" s="27">
        <f t="shared" si="8"/>
        <v>0.45642673684210522</v>
      </c>
    </row>
    <row r="77" spans="1:19" x14ac:dyDescent="0.35">
      <c r="A77" s="28">
        <v>1955</v>
      </c>
      <c r="B77" s="28">
        <v>12</v>
      </c>
      <c r="C77" s="27">
        <f t="shared" si="9"/>
        <v>1955.9166666666667</v>
      </c>
      <c r="D77" s="29">
        <v>18.580645161290324</v>
      </c>
      <c r="E77" s="28">
        <v>24</v>
      </c>
      <c r="F77" s="28">
        <v>233.00000000000006</v>
      </c>
      <c r="G77" s="27">
        <f t="shared" si="7"/>
        <v>0.62975855724547625</v>
      </c>
      <c r="H77" s="27">
        <f t="shared" si="10"/>
        <v>0.10300429184549353</v>
      </c>
      <c r="I77" s="27">
        <f t="shared" si="8"/>
        <v>0.34743854740370972</v>
      </c>
    </row>
    <row r="78" spans="1:19" x14ac:dyDescent="0.35">
      <c r="A78" s="28">
        <v>1956</v>
      </c>
      <c r="B78" s="28">
        <v>1</v>
      </c>
      <c r="C78" s="27">
        <f t="shared" si="9"/>
        <v>1956</v>
      </c>
      <c r="D78" s="29">
        <v>20.31451612903226</v>
      </c>
      <c r="E78" s="28">
        <v>15.1</v>
      </c>
      <c r="F78" s="28">
        <v>253.80000000000007</v>
      </c>
      <c r="G78" s="27">
        <f t="shared" si="7"/>
        <v>0.69752746559202239</v>
      </c>
      <c r="H78" s="27">
        <f t="shared" si="10"/>
        <v>5.9495665878644584E-2</v>
      </c>
      <c r="I78" s="27">
        <f t="shared" si="8"/>
        <v>0.29123459340793767</v>
      </c>
    </row>
    <row r="79" spans="1:19" x14ac:dyDescent="0.35">
      <c r="A79" s="28">
        <v>1956</v>
      </c>
      <c r="B79" s="28">
        <v>2</v>
      </c>
      <c r="C79" s="27">
        <f t="shared" si="9"/>
        <v>1956.0833333333333</v>
      </c>
      <c r="D79" s="29">
        <v>24.206896551724139</v>
      </c>
      <c r="E79" s="28">
        <v>0</v>
      </c>
      <c r="F79" s="28">
        <v>220.8</v>
      </c>
      <c r="G79" s="27">
        <f t="shared" si="7"/>
        <v>0.8357814281836482</v>
      </c>
      <c r="H79" s="27">
        <f t="shared" si="10"/>
        <v>0</v>
      </c>
      <c r="I79" s="27">
        <f t="shared" si="8"/>
        <v>0.21290000000000001</v>
      </c>
    </row>
    <row r="80" spans="1:19" x14ac:dyDescent="0.35">
      <c r="A80" s="28">
        <v>1956</v>
      </c>
      <c r="B80" s="28">
        <v>3</v>
      </c>
      <c r="C80" s="27">
        <f t="shared" si="9"/>
        <v>1956.1666666666667</v>
      </c>
      <c r="D80" s="29">
        <v>20.60483870967742</v>
      </c>
      <c r="E80" s="28">
        <v>14.3</v>
      </c>
      <c r="F80" s="28">
        <v>176.59999999999994</v>
      </c>
      <c r="G80" s="27">
        <f t="shared" si="7"/>
        <v>0.70862258085201357</v>
      </c>
      <c r="H80" s="27">
        <f t="shared" si="10"/>
        <v>8.0973952434881119E-2</v>
      </c>
      <c r="I80" s="27">
        <f t="shared" si="8"/>
        <v>0.31909417944205964</v>
      </c>
    </row>
    <row r="81" spans="1:9" x14ac:dyDescent="0.35">
      <c r="A81" s="28">
        <v>1956</v>
      </c>
      <c r="B81" s="28">
        <v>4</v>
      </c>
      <c r="C81" s="27">
        <f t="shared" si="9"/>
        <v>1956.25</v>
      </c>
      <c r="D81" s="29">
        <v>16.008333333333333</v>
      </c>
      <c r="E81" s="28">
        <v>72.299999999999983</v>
      </c>
      <c r="F81" s="28">
        <v>104.19999999999997</v>
      </c>
      <c r="G81" s="27">
        <f t="shared" si="7"/>
        <v>0.52737059496306982</v>
      </c>
      <c r="H81" s="27">
        <f t="shared" si="10"/>
        <v>0.69385796545105571</v>
      </c>
      <c r="I81" s="27">
        <f t="shared" si="8"/>
        <v>1.0202537511834984</v>
      </c>
    </row>
    <row r="82" spans="1:9" x14ac:dyDescent="0.35">
      <c r="A82" s="28">
        <v>1956</v>
      </c>
      <c r="B82" s="28">
        <v>5</v>
      </c>
      <c r="C82" s="27">
        <f t="shared" si="9"/>
        <v>1956.3333333333333</v>
      </c>
      <c r="D82" s="29">
        <v>12.483870967741936</v>
      </c>
      <c r="E82" s="28">
        <v>97.1</v>
      </c>
      <c r="F82" s="28">
        <v>62.799999999999969</v>
      </c>
      <c r="G82" s="27">
        <f t="shared" si="7"/>
        <v>0.39244713138468951</v>
      </c>
      <c r="H82" s="27">
        <f t="shared" si="10"/>
        <v>1.25</v>
      </c>
      <c r="I82" s="27">
        <f t="shared" si="8"/>
        <v>1.49961875</v>
      </c>
    </row>
    <row r="83" spans="1:9" x14ac:dyDescent="0.35">
      <c r="A83" s="28">
        <v>1956</v>
      </c>
      <c r="B83" s="28">
        <v>6</v>
      </c>
      <c r="C83" s="27">
        <f t="shared" si="9"/>
        <v>1956.4166666666667</v>
      </c>
      <c r="D83" s="29">
        <v>9.2083333333333339</v>
      </c>
      <c r="E83" s="28">
        <v>91.399999999999963</v>
      </c>
      <c r="F83" s="28">
        <v>41.599999999999987</v>
      </c>
      <c r="G83" s="27">
        <f t="shared" si="7"/>
        <v>0.28161336070424592</v>
      </c>
      <c r="H83" s="27">
        <f t="shared" si="10"/>
        <v>1.25</v>
      </c>
      <c r="I83" s="27">
        <f t="shared" si="8"/>
        <v>1.49961875</v>
      </c>
    </row>
    <row r="84" spans="1:9" x14ac:dyDescent="0.35">
      <c r="A84" s="28">
        <v>1956</v>
      </c>
      <c r="B84" s="28">
        <v>7</v>
      </c>
      <c r="C84" s="27">
        <f t="shared" si="9"/>
        <v>1956.5</v>
      </c>
      <c r="D84" s="29">
        <v>9.5322580645161299</v>
      </c>
      <c r="E84" s="28">
        <v>105.99999999999997</v>
      </c>
      <c r="F84" s="28">
        <v>45.600000000000009</v>
      </c>
      <c r="G84" s="27">
        <f t="shared" si="7"/>
        <v>0.29175019188815393</v>
      </c>
      <c r="H84" s="27">
        <f t="shared" si="10"/>
        <v>1.25</v>
      </c>
      <c r="I84" s="27">
        <f t="shared" si="8"/>
        <v>1.49961875</v>
      </c>
    </row>
    <row r="85" spans="1:9" x14ac:dyDescent="0.35">
      <c r="A85" s="28">
        <v>1956</v>
      </c>
      <c r="B85" s="28">
        <v>8</v>
      </c>
      <c r="C85" s="27">
        <f t="shared" si="9"/>
        <v>1956.5833333333333</v>
      </c>
      <c r="D85" s="29">
        <v>9.0403225806451619</v>
      </c>
      <c r="E85" s="28">
        <v>83.699999999999989</v>
      </c>
      <c r="F85" s="28">
        <v>64.800000000000011</v>
      </c>
      <c r="G85" s="27">
        <f t="shared" si="7"/>
        <v>0.27643326623221498</v>
      </c>
      <c r="H85" s="27">
        <f t="shared" si="10"/>
        <v>1.25</v>
      </c>
      <c r="I85" s="27">
        <f t="shared" si="8"/>
        <v>1.49961875</v>
      </c>
    </row>
    <row r="86" spans="1:9" x14ac:dyDescent="0.35">
      <c r="A86" s="28">
        <v>1956</v>
      </c>
      <c r="B86" s="28">
        <v>9</v>
      </c>
      <c r="C86" s="27">
        <f t="shared" si="9"/>
        <v>1956.6666666666667</v>
      </c>
      <c r="D86" s="29">
        <v>10.691666666666666</v>
      </c>
      <c r="E86" s="28">
        <v>94.899999999999991</v>
      </c>
      <c r="F86" s="28">
        <v>91.600000000000009</v>
      </c>
      <c r="G86" s="27">
        <f t="shared" si="7"/>
        <v>0.32959067608185544</v>
      </c>
      <c r="H86" s="27">
        <f t="shared" si="10"/>
        <v>1.0360262008733623</v>
      </c>
      <c r="I86" s="27">
        <f t="shared" si="8"/>
        <v>1.3328514486518181</v>
      </c>
    </row>
    <row r="87" spans="1:9" x14ac:dyDescent="0.35">
      <c r="A87" s="28">
        <v>1956</v>
      </c>
      <c r="B87" s="28">
        <v>10</v>
      </c>
      <c r="C87" s="27">
        <f t="shared" si="9"/>
        <v>1956.75</v>
      </c>
      <c r="D87" s="29">
        <v>12.451612903225806</v>
      </c>
      <c r="E87" s="28">
        <v>52.9</v>
      </c>
      <c r="F87" s="28">
        <v>140.00000000000006</v>
      </c>
      <c r="G87" s="27">
        <f t="shared" si="7"/>
        <v>0.39127382082362894</v>
      </c>
      <c r="H87" s="27">
        <f t="shared" si="10"/>
        <v>0.37785714285714267</v>
      </c>
      <c r="I87" s="27">
        <f t="shared" si="8"/>
        <v>0.68137600341836713</v>
      </c>
    </row>
    <row r="88" spans="1:9" x14ac:dyDescent="0.35">
      <c r="A88" s="28">
        <v>1956</v>
      </c>
      <c r="B88" s="28">
        <v>11</v>
      </c>
      <c r="C88" s="27">
        <f t="shared" si="9"/>
        <v>1956.8333333333333</v>
      </c>
      <c r="D88" s="29">
        <v>15.291666666666666</v>
      </c>
      <c r="E88" s="28">
        <v>17.100000000000001</v>
      </c>
      <c r="F88" s="28">
        <v>189.99999999999994</v>
      </c>
      <c r="G88" s="27">
        <f t="shared" si="7"/>
        <v>0.49910413140130361</v>
      </c>
      <c r="H88" s="27">
        <f t="shared" si="10"/>
        <v>9.0000000000000038E-2</v>
      </c>
      <c r="I88" s="27">
        <f t="shared" si="8"/>
        <v>0.33073547000000003</v>
      </c>
    </row>
    <row r="89" spans="1:9" x14ac:dyDescent="0.35">
      <c r="A89" s="28">
        <v>1956</v>
      </c>
      <c r="B89" s="28">
        <v>12</v>
      </c>
      <c r="C89" s="27">
        <f t="shared" si="9"/>
        <v>1956.9166666666667</v>
      </c>
      <c r="D89" s="29">
        <v>17.29032258064516</v>
      </c>
      <c r="E89" s="28">
        <v>7.6999999999999993</v>
      </c>
      <c r="F89" s="28">
        <v>233.00000000000006</v>
      </c>
      <c r="G89" s="27">
        <f t="shared" si="7"/>
        <v>0.57839377921961965</v>
      </c>
      <c r="H89" s="27">
        <f t="shared" si="10"/>
        <v>3.3047210300429175E-2</v>
      </c>
      <c r="I89" s="27">
        <f t="shared" si="8"/>
        <v>0.25662230881025622</v>
      </c>
    </row>
    <row r="90" spans="1:9" x14ac:dyDescent="0.35">
      <c r="A90" s="28">
        <v>1957</v>
      </c>
      <c r="B90" s="28">
        <v>1</v>
      </c>
      <c r="C90" s="27">
        <f t="shared" si="9"/>
        <v>1957</v>
      </c>
      <c r="D90" s="29">
        <v>19.759677419354837</v>
      </c>
      <c r="E90" s="28">
        <v>0</v>
      </c>
      <c r="F90" s="28">
        <v>253.80000000000007</v>
      </c>
      <c r="G90" s="27">
        <f t="shared" si="7"/>
        <v>0.67609029860690206</v>
      </c>
      <c r="H90" s="27">
        <f t="shared" si="10"/>
        <v>0</v>
      </c>
      <c r="I90" s="27">
        <f t="shared" si="8"/>
        <v>0.21290000000000001</v>
      </c>
    </row>
    <row r="91" spans="1:9" x14ac:dyDescent="0.35">
      <c r="A91" s="28">
        <v>1957</v>
      </c>
      <c r="B91" s="28">
        <v>2</v>
      </c>
      <c r="C91" s="27">
        <f t="shared" si="9"/>
        <v>1957.0833333333333</v>
      </c>
      <c r="D91" s="29">
        <v>19.744642857142857</v>
      </c>
      <c r="E91" s="28">
        <v>0</v>
      </c>
      <c r="F91" s="28">
        <v>214.4</v>
      </c>
      <c r="G91" s="27">
        <f t="shared" si="7"/>
        <v>0.67550557685336421</v>
      </c>
      <c r="H91" s="27">
        <f t="shared" si="10"/>
        <v>0</v>
      </c>
      <c r="I91" s="27">
        <f t="shared" si="8"/>
        <v>0.21290000000000001</v>
      </c>
    </row>
    <row r="92" spans="1:9" x14ac:dyDescent="0.35">
      <c r="A92" s="28">
        <v>1957</v>
      </c>
      <c r="B92" s="28">
        <v>3</v>
      </c>
      <c r="C92" s="27">
        <f t="shared" si="9"/>
        <v>1957.1666666666667</v>
      </c>
      <c r="D92" s="29">
        <v>16.711290322580648</v>
      </c>
      <c r="E92" s="28">
        <v>10.9</v>
      </c>
      <c r="F92" s="28">
        <v>176.59999999999994</v>
      </c>
      <c r="G92" s="27">
        <f t="shared" si="7"/>
        <v>0.5553055622910259</v>
      </c>
      <c r="H92" s="27">
        <f t="shared" si="10"/>
        <v>6.172140430351078E-2</v>
      </c>
      <c r="I92" s="27">
        <f t="shared" si="8"/>
        <v>0.2941319491168915</v>
      </c>
    </row>
    <row r="93" spans="1:9" x14ac:dyDescent="0.35">
      <c r="A93" s="28">
        <v>1957</v>
      </c>
      <c r="B93" s="28">
        <v>4</v>
      </c>
      <c r="C93" s="27">
        <f t="shared" si="9"/>
        <v>1957.25</v>
      </c>
      <c r="D93" s="29">
        <v>14.026666666666667</v>
      </c>
      <c r="E93" s="28">
        <v>20.000000000000004</v>
      </c>
      <c r="F93" s="28">
        <v>104.19999999999997</v>
      </c>
      <c r="G93" s="27">
        <f t="shared" si="7"/>
        <v>0.45007024316526767</v>
      </c>
      <c r="H93" s="27">
        <f t="shared" si="10"/>
        <v>0.19193857965451064</v>
      </c>
      <c r="I93" s="27">
        <f t="shared" si="8"/>
        <v>0.45948065656993603</v>
      </c>
    </row>
    <row r="94" spans="1:9" x14ac:dyDescent="0.35">
      <c r="A94" s="28">
        <v>1957</v>
      </c>
      <c r="B94" s="28">
        <v>5</v>
      </c>
      <c r="C94" s="27">
        <f t="shared" si="9"/>
        <v>1957.3333333333333</v>
      </c>
      <c r="D94" s="29">
        <v>11.404838709677417</v>
      </c>
      <c r="E94" s="28">
        <v>27.900000000000002</v>
      </c>
      <c r="F94" s="28">
        <v>62.799999999999969</v>
      </c>
      <c r="G94" s="27">
        <f t="shared" si="7"/>
        <v>0.35400872178724285</v>
      </c>
      <c r="H94" s="27">
        <f t="shared" si="10"/>
        <v>0.44426751592356711</v>
      </c>
      <c r="I94" s="27">
        <f t="shared" si="8"/>
        <v>0.75659380781167618</v>
      </c>
    </row>
    <row r="95" spans="1:9" x14ac:dyDescent="0.35">
      <c r="A95" s="28">
        <v>1957</v>
      </c>
      <c r="B95" s="28">
        <v>6</v>
      </c>
      <c r="C95" s="27">
        <f t="shared" si="9"/>
        <v>1957.4166666666667</v>
      </c>
      <c r="D95" s="29">
        <v>12.99</v>
      </c>
      <c r="E95" s="28">
        <v>64.8</v>
      </c>
      <c r="F95" s="28">
        <v>41.599999999999987</v>
      </c>
      <c r="G95" s="27">
        <f t="shared" si="7"/>
        <v>0.41103632319976124</v>
      </c>
      <c r="H95" s="27">
        <f t="shared" si="10"/>
        <v>1.25</v>
      </c>
      <c r="I95" s="27">
        <f t="shared" si="8"/>
        <v>1.49961875</v>
      </c>
    </row>
    <row r="96" spans="1:9" x14ac:dyDescent="0.35">
      <c r="A96" s="28">
        <v>1957</v>
      </c>
      <c r="B96" s="28">
        <v>7</v>
      </c>
      <c r="C96" s="27">
        <f t="shared" si="9"/>
        <v>1957.5</v>
      </c>
      <c r="D96" s="29">
        <v>7.2903225806451601</v>
      </c>
      <c r="E96" s="28">
        <v>62.899999999999991</v>
      </c>
      <c r="F96" s="28">
        <v>45.600000000000009</v>
      </c>
      <c r="G96" s="27">
        <f t="shared" si="7"/>
        <v>0.22574183213815904</v>
      </c>
      <c r="H96" s="27">
        <f t="shared" si="10"/>
        <v>1.25</v>
      </c>
      <c r="I96" s="27">
        <f t="shared" si="8"/>
        <v>1.49961875</v>
      </c>
    </row>
    <row r="97" spans="1:9" x14ac:dyDescent="0.35">
      <c r="A97" s="28">
        <v>1957</v>
      </c>
      <c r="B97" s="28">
        <v>8</v>
      </c>
      <c r="C97" s="27">
        <f t="shared" si="9"/>
        <v>1957.5833333333333</v>
      </c>
      <c r="D97" s="29">
        <v>8.8645161290322569</v>
      </c>
      <c r="E97" s="28">
        <v>43.699999999999996</v>
      </c>
      <c r="F97" s="28">
        <v>64.800000000000011</v>
      </c>
      <c r="G97" s="27">
        <f t="shared" si="7"/>
        <v>0.27107026228590481</v>
      </c>
      <c r="H97" s="27">
        <f t="shared" si="10"/>
        <v>0.67438271604938249</v>
      </c>
      <c r="I97" s="27">
        <f t="shared" si="8"/>
        <v>1.0007620739502359</v>
      </c>
    </row>
    <row r="98" spans="1:9" x14ac:dyDescent="0.35">
      <c r="A98" s="28">
        <v>1957</v>
      </c>
      <c r="B98" s="28">
        <v>9</v>
      </c>
      <c r="C98" s="27">
        <f t="shared" si="9"/>
        <v>1957.6666666666667</v>
      </c>
      <c r="D98" s="29">
        <v>10.093333333333332</v>
      </c>
      <c r="E98" s="28">
        <v>21.2</v>
      </c>
      <c r="F98" s="28">
        <v>91.600000000000009</v>
      </c>
      <c r="G98" s="27">
        <f t="shared" si="7"/>
        <v>0.30976461335812899</v>
      </c>
      <c r="H98" s="27">
        <f t="shared" si="10"/>
        <v>0.23144104803493448</v>
      </c>
      <c r="I98" s="27">
        <f t="shared" si="8"/>
        <v>0.50802281039644548</v>
      </c>
    </row>
    <row r="99" spans="1:9" x14ac:dyDescent="0.35">
      <c r="A99" s="28">
        <v>1957</v>
      </c>
      <c r="B99" s="28">
        <v>10</v>
      </c>
      <c r="C99" s="27">
        <f t="shared" si="9"/>
        <v>1957.75</v>
      </c>
      <c r="D99" s="29">
        <v>14.082258064516129</v>
      </c>
      <c r="E99" s="28">
        <v>35.799999999999997</v>
      </c>
      <c r="F99" s="28">
        <v>140.00000000000006</v>
      </c>
      <c r="G99" s="27">
        <f t="shared" si="7"/>
        <v>0.4521959136730998</v>
      </c>
      <c r="H99" s="27">
        <f t="shared" si="10"/>
        <v>0.25571428571428562</v>
      </c>
      <c r="I99" s="27">
        <f t="shared" si="8"/>
        <v>0.53747715653061212</v>
      </c>
    </row>
    <row r="100" spans="1:9" x14ac:dyDescent="0.35">
      <c r="A100" s="28">
        <v>1957</v>
      </c>
      <c r="B100" s="28">
        <v>11</v>
      </c>
      <c r="C100" s="27">
        <f t="shared" si="9"/>
        <v>1957.8333333333333</v>
      </c>
      <c r="D100" s="29">
        <v>15.56</v>
      </c>
      <c r="E100" s="28">
        <v>17.900000000000002</v>
      </c>
      <c r="F100" s="28">
        <v>189.99999999999994</v>
      </c>
      <c r="G100" s="27">
        <f t="shared" si="7"/>
        <v>0.50965532969234384</v>
      </c>
      <c r="H100" s="27">
        <f t="shared" si="10"/>
        <v>9.4210526315789508E-2</v>
      </c>
      <c r="I100" s="27">
        <f t="shared" si="8"/>
        <v>0.33615252263157896</v>
      </c>
    </row>
    <row r="101" spans="1:9" x14ac:dyDescent="0.35">
      <c r="A101" s="28">
        <v>1957</v>
      </c>
      <c r="B101" s="28">
        <v>12</v>
      </c>
      <c r="C101" s="27">
        <f t="shared" si="9"/>
        <v>1957.9166666666667</v>
      </c>
      <c r="D101" s="29">
        <v>20.182258064516123</v>
      </c>
      <c r="E101" s="28">
        <v>14.8</v>
      </c>
      <c r="F101" s="28">
        <v>233.00000000000006</v>
      </c>
      <c r="G101" s="27">
        <f t="shared" si="7"/>
        <v>0.69244387199362056</v>
      </c>
      <c r="H101" s="27">
        <f t="shared" si="10"/>
        <v>6.351931330472102E-2</v>
      </c>
      <c r="I101" s="27">
        <f t="shared" si="8"/>
        <v>0.29647063213542335</v>
      </c>
    </row>
    <row r="102" spans="1:9" x14ac:dyDescent="0.35">
      <c r="A102" s="28">
        <v>1958</v>
      </c>
      <c r="B102" s="28">
        <v>1</v>
      </c>
      <c r="C102" s="27">
        <f t="shared" si="9"/>
        <v>1958</v>
      </c>
      <c r="D102" s="29">
        <v>19.912903225806453</v>
      </c>
      <c r="E102" s="28">
        <v>1.3</v>
      </c>
      <c r="F102" s="28">
        <v>253.80000000000007</v>
      </c>
      <c r="G102" s="27">
        <f t="shared" si="7"/>
        <v>0.68203858928183703</v>
      </c>
      <c r="H102" s="27">
        <f t="shared" si="10"/>
        <v>5.1221434200157592E-3</v>
      </c>
      <c r="I102" s="27">
        <f t="shared" si="8"/>
        <v>0.21971124206001014</v>
      </c>
    </row>
    <row r="103" spans="1:9" x14ac:dyDescent="0.35">
      <c r="A103" s="28">
        <v>1958</v>
      </c>
      <c r="B103" s="28">
        <v>2</v>
      </c>
      <c r="C103" s="27">
        <f t="shared" si="9"/>
        <v>1958.0833333333333</v>
      </c>
      <c r="D103" s="29">
        <v>20.487500000000001</v>
      </c>
      <c r="E103" s="28">
        <v>2.2999999999999998</v>
      </c>
      <c r="F103" s="28">
        <v>214.4</v>
      </c>
      <c r="G103" s="27">
        <f t="shared" si="7"/>
        <v>0.70414924916466737</v>
      </c>
      <c r="H103" s="27">
        <f t="shared" si="10"/>
        <v>1.0727611940298507E-2</v>
      </c>
      <c r="I103" s="27">
        <f t="shared" si="8"/>
        <v>0.22715068228847601</v>
      </c>
    </row>
    <row r="104" spans="1:9" x14ac:dyDescent="0.35">
      <c r="A104" s="28">
        <v>1958</v>
      </c>
      <c r="B104" s="28">
        <v>3</v>
      </c>
      <c r="C104" s="27">
        <f t="shared" si="9"/>
        <v>1958.1666666666667</v>
      </c>
      <c r="D104" s="29">
        <v>17.42258064516129</v>
      </c>
      <c r="E104" s="28">
        <v>41.4</v>
      </c>
      <c r="F104" s="28">
        <v>176.59999999999994</v>
      </c>
      <c r="G104" s="27">
        <f t="shared" si="7"/>
        <v>0.58367011618185616</v>
      </c>
      <c r="H104" s="27">
        <f t="shared" si="10"/>
        <v>0.23442808607021526</v>
      </c>
      <c r="I104" s="27">
        <f t="shared" si="8"/>
        <v>0.51166277246440572</v>
      </c>
    </row>
    <row r="105" spans="1:9" x14ac:dyDescent="0.35">
      <c r="A105" s="28">
        <v>1958</v>
      </c>
      <c r="B105" s="28">
        <v>4</v>
      </c>
      <c r="C105" s="27">
        <f t="shared" si="9"/>
        <v>1958.25</v>
      </c>
      <c r="D105" s="29">
        <v>15.803333333333331</v>
      </c>
      <c r="E105" s="28">
        <v>16.600000000000001</v>
      </c>
      <c r="F105" s="28">
        <v>104.19999999999997</v>
      </c>
      <c r="G105" s="27">
        <f t="shared" si="7"/>
        <v>0.51925819978932586</v>
      </c>
      <c r="H105" s="27">
        <f t="shared" si="10"/>
        <v>0.15930902111324383</v>
      </c>
      <c r="I105" s="27">
        <f t="shared" si="8"/>
        <v>0.41881626651832266</v>
      </c>
    </row>
    <row r="106" spans="1:9" x14ac:dyDescent="0.35">
      <c r="A106" s="28">
        <v>1958</v>
      </c>
      <c r="B106" s="28">
        <v>5</v>
      </c>
      <c r="C106" s="27">
        <f t="shared" si="9"/>
        <v>1958.3333333333333</v>
      </c>
      <c r="D106" s="29">
        <v>13.332258064516127</v>
      </c>
      <c r="E106" s="28">
        <v>102.29999999999998</v>
      </c>
      <c r="F106" s="28">
        <v>62.799999999999969</v>
      </c>
      <c r="G106" s="27">
        <f t="shared" si="7"/>
        <v>0.42378895163605057</v>
      </c>
      <c r="H106" s="27">
        <f t="shared" si="10"/>
        <v>1.25</v>
      </c>
      <c r="I106" s="27">
        <f t="shared" si="8"/>
        <v>1.49961875</v>
      </c>
    </row>
    <row r="107" spans="1:9" x14ac:dyDescent="0.35">
      <c r="A107" s="28">
        <v>1958</v>
      </c>
      <c r="B107" s="28">
        <v>6</v>
      </c>
      <c r="C107" s="27">
        <f t="shared" si="9"/>
        <v>1958.4166666666667</v>
      </c>
      <c r="D107" s="29">
        <v>7.4366666666666648</v>
      </c>
      <c r="E107" s="28">
        <v>8.6</v>
      </c>
      <c r="F107" s="28">
        <v>41.599999999999987</v>
      </c>
      <c r="G107" s="27">
        <f t="shared" si="7"/>
        <v>0.22974764159458916</v>
      </c>
      <c r="H107" s="27">
        <f t="shared" si="10"/>
        <v>0.20673076923076927</v>
      </c>
      <c r="I107" s="27">
        <f t="shared" si="8"/>
        <v>0.47774606832470418</v>
      </c>
    </row>
    <row r="108" spans="1:9" x14ac:dyDescent="0.35">
      <c r="A108" s="28">
        <v>1958</v>
      </c>
      <c r="B108" s="28">
        <v>7</v>
      </c>
      <c r="C108" s="27">
        <f t="shared" si="9"/>
        <v>1958.5</v>
      </c>
      <c r="D108" s="29">
        <v>8.3532258064516132</v>
      </c>
      <c r="E108" s="28">
        <v>77.099999999999994</v>
      </c>
      <c r="F108" s="28">
        <v>45.600000000000009</v>
      </c>
      <c r="G108" s="27">
        <f t="shared" si="7"/>
        <v>0.25581182876712061</v>
      </c>
      <c r="H108" s="27">
        <f t="shared" si="10"/>
        <v>1.25</v>
      </c>
      <c r="I108" s="27">
        <f t="shared" si="8"/>
        <v>1.49961875</v>
      </c>
    </row>
    <row r="109" spans="1:9" x14ac:dyDescent="0.35">
      <c r="A109" s="28">
        <v>1958</v>
      </c>
      <c r="B109" s="28">
        <v>8</v>
      </c>
      <c r="C109" s="27">
        <f t="shared" si="9"/>
        <v>1958.5833333333333</v>
      </c>
      <c r="D109" s="29">
        <v>9.6903225806451605</v>
      </c>
      <c r="E109" s="28">
        <v>74.799999999999983</v>
      </c>
      <c r="F109" s="28">
        <v>64.800000000000011</v>
      </c>
      <c r="G109" s="27">
        <f t="shared" si="7"/>
        <v>0.29676724395812082</v>
      </c>
      <c r="H109" s="27">
        <f t="shared" si="10"/>
        <v>1.1543209876543206</v>
      </c>
      <c r="I109" s="27">
        <f t="shared" si="8"/>
        <v>1.4277793743331806</v>
      </c>
    </row>
    <row r="110" spans="1:9" x14ac:dyDescent="0.35">
      <c r="A110" s="28">
        <v>1958</v>
      </c>
      <c r="B110" s="28">
        <v>9</v>
      </c>
      <c r="C110" s="27">
        <f t="shared" si="9"/>
        <v>1958.6666666666667</v>
      </c>
      <c r="D110" s="29">
        <v>9.5383333333333322</v>
      </c>
      <c r="E110" s="28">
        <v>77.499999999999986</v>
      </c>
      <c r="F110" s="28">
        <v>91.600000000000009</v>
      </c>
      <c r="G110" s="27">
        <f t="shared" si="7"/>
        <v>0.29194217413777995</v>
      </c>
      <c r="H110" s="27">
        <f t="shared" si="10"/>
        <v>0.84606986899563297</v>
      </c>
      <c r="I110" s="27">
        <f t="shared" si="8"/>
        <v>1.1662881975696495</v>
      </c>
    </row>
    <row r="111" spans="1:9" x14ac:dyDescent="0.35">
      <c r="A111" s="28">
        <v>1958</v>
      </c>
      <c r="B111" s="28">
        <v>10</v>
      </c>
      <c r="C111" s="27">
        <f t="shared" si="9"/>
        <v>1958.75</v>
      </c>
      <c r="D111" s="29">
        <v>12.758064516129028</v>
      </c>
      <c r="E111" s="28">
        <v>74.199999999999989</v>
      </c>
      <c r="F111" s="28">
        <v>140.00000000000006</v>
      </c>
      <c r="G111" s="27">
        <f t="shared" si="7"/>
        <v>0.40247648087101928</v>
      </c>
      <c r="H111" s="27">
        <f t="shared" si="10"/>
        <v>0.52999999999999969</v>
      </c>
      <c r="I111" s="27">
        <f t="shared" si="8"/>
        <v>0.85054882999999959</v>
      </c>
    </row>
    <row r="112" spans="1:9" x14ac:dyDescent="0.35">
      <c r="A112" s="28">
        <v>1958</v>
      </c>
      <c r="B112" s="28">
        <v>11</v>
      </c>
      <c r="C112" s="27">
        <f t="shared" si="9"/>
        <v>1958.8333333333333</v>
      </c>
      <c r="D112" s="29">
        <v>16.818333333333335</v>
      </c>
      <c r="E112" s="28">
        <v>12.3</v>
      </c>
      <c r="F112" s="28">
        <v>189.99999999999994</v>
      </c>
      <c r="G112" s="27">
        <f t="shared" si="7"/>
        <v>0.55957065989223109</v>
      </c>
      <c r="H112" s="27">
        <f t="shared" si="10"/>
        <v>6.4736842105263176E-2</v>
      </c>
      <c r="I112" s="27">
        <f t="shared" si="8"/>
        <v>0.29805348263157894</v>
      </c>
    </row>
    <row r="113" spans="1:9" x14ac:dyDescent="0.35">
      <c r="A113" s="28">
        <v>1958</v>
      </c>
      <c r="B113" s="28">
        <v>12</v>
      </c>
      <c r="C113" s="27">
        <f t="shared" si="9"/>
        <v>1958.9166666666667</v>
      </c>
      <c r="D113" s="29">
        <v>16.975806451612904</v>
      </c>
      <c r="E113" s="28">
        <v>11.700000000000001</v>
      </c>
      <c r="F113" s="28">
        <v>233.00000000000006</v>
      </c>
      <c r="G113" s="27">
        <f t="shared" si="7"/>
        <v>0.56584840722037466</v>
      </c>
      <c r="H113" s="27">
        <f t="shared" si="10"/>
        <v>5.0214592274678102E-2</v>
      </c>
      <c r="I113" s="27">
        <f t="shared" si="8"/>
        <v>0.27912718309418116</v>
      </c>
    </row>
    <row r="114" spans="1:9" x14ac:dyDescent="0.35">
      <c r="A114" s="28">
        <v>1959</v>
      </c>
      <c r="B114" s="28">
        <v>1</v>
      </c>
      <c r="C114" s="27">
        <f t="shared" si="9"/>
        <v>1959</v>
      </c>
      <c r="D114" s="29">
        <v>22.711290322580648</v>
      </c>
      <c r="E114" s="28">
        <v>4.8</v>
      </c>
      <c r="F114" s="28">
        <v>253.80000000000007</v>
      </c>
      <c r="G114" s="27">
        <f t="shared" si="7"/>
        <v>0.78576197573157092</v>
      </c>
      <c r="H114" s="27">
        <f t="shared" si="10"/>
        <v>1.8912529550827416E-2</v>
      </c>
      <c r="I114" s="27">
        <f t="shared" si="8"/>
        <v>0.23798626773748247</v>
      </c>
    </row>
    <row r="115" spans="1:9" x14ac:dyDescent="0.35">
      <c r="A115" s="28">
        <v>1959</v>
      </c>
      <c r="B115" s="28">
        <v>2</v>
      </c>
      <c r="C115" s="27">
        <f t="shared" si="9"/>
        <v>1959.0833333333333</v>
      </c>
      <c r="D115" s="29">
        <v>20.310714285714287</v>
      </c>
      <c r="E115" s="28">
        <v>23.900000000000002</v>
      </c>
      <c r="F115" s="28">
        <v>214.4</v>
      </c>
      <c r="G115" s="27">
        <f t="shared" si="7"/>
        <v>0.69738158087848823</v>
      </c>
      <c r="H115" s="27">
        <f t="shared" si="10"/>
        <v>0.11147388059701493</v>
      </c>
      <c r="I115" s="27">
        <f t="shared" si="8"/>
        <v>0.35827323846746906</v>
      </c>
    </row>
    <row r="116" spans="1:9" x14ac:dyDescent="0.35">
      <c r="A116" s="28">
        <v>1959</v>
      </c>
      <c r="B116" s="28">
        <v>3</v>
      </c>
      <c r="C116" s="27">
        <f t="shared" si="9"/>
        <v>1959.1666666666667</v>
      </c>
      <c r="D116" s="29">
        <v>19.479032258064514</v>
      </c>
      <c r="E116" s="28">
        <v>24.7</v>
      </c>
      <c r="F116" s="28">
        <v>176.59999999999994</v>
      </c>
      <c r="G116" s="27">
        <f t="shared" si="7"/>
        <v>0.66514572225200752</v>
      </c>
      <c r="H116" s="27">
        <f t="shared" si="10"/>
        <v>0.13986409966024921</v>
      </c>
      <c r="I116" s="27">
        <f t="shared" si="8"/>
        <v>0.3943388141618005</v>
      </c>
    </row>
    <row r="117" spans="1:9" x14ac:dyDescent="0.35">
      <c r="A117" s="28">
        <v>1959</v>
      </c>
      <c r="B117" s="28">
        <v>4</v>
      </c>
      <c r="C117" s="27">
        <f t="shared" si="9"/>
        <v>1959.25</v>
      </c>
      <c r="D117" s="29">
        <v>14.993333333333334</v>
      </c>
      <c r="E117" s="28">
        <v>3.5999999999999996</v>
      </c>
      <c r="F117" s="28">
        <v>104.19999999999997</v>
      </c>
      <c r="G117" s="27">
        <f t="shared" si="7"/>
        <v>0.48742717406658698</v>
      </c>
      <c r="H117" s="27">
        <f t="shared" si="10"/>
        <v>3.4548944337811908E-2</v>
      </c>
      <c r="I117" s="27">
        <f t="shared" si="8"/>
        <v>0.2585966221020406</v>
      </c>
    </row>
    <row r="118" spans="1:9" x14ac:dyDescent="0.35">
      <c r="A118" s="28">
        <v>1959</v>
      </c>
      <c r="B118" s="28">
        <v>5</v>
      </c>
      <c r="C118" s="27">
        <f t="shared" si="9"/>
        <v>1959.3333333333333</v>
      </c>
      <c r="D118" s="29">
        <v>11.206451612903225</v>
      </c>
      <c r="E118" s="28">
        <v>11.3</v>
      </c>
      <c r="F118" s="28">
        <v>62.799999999999969</v>
      </c>
      <c r="G118" s="27">
        <f t="shared" si="7"/>
        <v>0.34713337485353662</v>
      </c>
      <c r="H118" s="27">
        <f t="shared" si="10"/>
        <v>0.17993630573248418</v>
      </c>
      <c r="I118" s="27">
        <f t="shared" si="8"/>
        <v>0.44458263494462263</v>
      </c>
    </row>
    <row r="119" spans="1:9" x14ac:dyDescent="0.35">
      <c r="A119" s="28">
        <v>1959</v>
      </c>
      <c r="B119" s="28">
        <v>6</v>
      </c>
      <c r="C119" s="27">
        <f t="shared" si="9"/>
        <v>1959.4166666666667</v>
      </c>
      <c r="D119" s="29">
        <v>9.0549999999999997</v>
      </c>
      <c r="E119" s="28">
        <v>11.200000000000001</v>
      </c>
      <c r="F119" s="28">
        <v>41.599999999999987</v>
      </c>
      <c r="G119" s="27">
        <f t="shared" si="7"/>
        <v>0.2768836674916878</v>
      </c>
      <c r="H119" s="27">
        <f t="shared" si="10"/>
        <v>0.26923076923076933</v>
      </c>
      <c r="I119" s="27">
        <f t="shared" si="8"/>
        <v>0.55375547337278119</v>
      </c>
    </row>
    <row r="120" spans="1:9" x14ac:dyDescent="0.35">
      <c r="A120" s="28">
        <v>1959</v>
      </c>
      <c r="B120" s="28">
        <v>7</v>
      </c>
      <c r="C120" s="27">
        <f t="shared" si="9"/>
        <v>1959.5</v>
      </c>
      <c r="D120" s="29">
        <v>8.0080645161290338</v>
      </c>
      <c r="E120" s="28">
        <v>27.400000000000006</v>
      </c>
      <c r="F120" s="28">
        <v>45.600000000000009</v>
      </c>
      <c r="G120" s="27">
        <f t="shared" si="7"/>
        <v>0.24580030698602781</v>
      </c>
      <c r="H120" s="27">
        <f t="shared" si="10"/>
        <v>0.60087719298245612</v>
      </c>
      <c r="I120" s="27">
        <f t="shared" si="8"/>
        <v>0.92554535818713446</v>
      </c>
    </row>
    <row r="121" spans="1:9" x14ac:dyDescent="0.35">
      <c r="A121" s="28">
        <v>1959</v>
      </c>
      <c r="B121" s="28">
        <v>8</v>
      </c>
      <c r="C121" s="27">
        <f t="shared" si="9"/>
        <v>1959.5833333333333</v>
      </c>
      <c r="D121" s="29">
        <v>11.254838709677419</v>
      </c>
      <c r="E121" s="28">
        <v>53</v>
      </c>
      <c r="F121" s="28">
        <v>64.800000000000011</v>
      </c>
      <c r="G121" s="27">
        <f t="shared" si="7"/>
        <v>0.34880451812147256</v>
      </c>
      <c r="H121" s="27">
        <f t="shared" si="10"/>
        <v>0.81790123456790109</v>
      </c>
      <c r="I121" s="27">
        <f t="shared" si="8"/>
        <v>1.1401059089696692</v>
      </c>
    </row>
    <row r="122" spans="1:9" x14ac:dyDescent="0.35">
      <c r="A122" s="28">
        <v>1959</v>
      </c>
      <c r="B122" s="28">
        <v>9</v>
      </c>
      <c r="C122" s="27">
        <f t="shared" si="9"/>
        <v>1959.6666666666667</v>
      </c>
      <c r="D122" s="29">
        <v>11.276666666666666</v>
      </c>
      <c r="E122" s="28">
        <v>30.7</v>
      </c>
      <c r="F122" s="28">
        <v>91.600000000000009</v>
      </c>
      <c r="G122" s="27">
        <f t="shared" si="7"/>
        <v>0.34955961374934974</v>
      </c>
      <c r="H122" s="27">
        <f t="shared" si="10"/>
        <v>0.33515283842794757</v>
      </c>
      <c r="I122" s="27">
        <f t="shared" si="8"/>
        <v>0.63188382026944567</v>
      </c>
    </row>
    <row r="123" spans="1:9" x14ac:dyDescent="0.35">
      <c r="A123" s="28">
        <v>1959</v>
      </c>
      <c r="B123" s="28">
        <v>10</v>
      </c>
      <c r="C123" s="27">
        <f t="shared" si="9"/>
        <v>1959.75</v>
      </c>
      <c r="D123" s="29">
        <v>14.148387096774192</v>
      </c>
      <c r="E123" s="28">
        <v>39.299999999999997</v>
      </c>
      <c r="F123" s="28">
        <v>140.00000000000006</v>
      </c>
      <c r="G123" s="27">
        <f t="shared" si="7"/>
        <v>0.45472842317345047</v>
      </c>
      <c r="H123" s="27">
        <f t="shared" si="10"/>
        <v>0.28071428571428558</v>
      </c>
      <c r="I123" s="27">
        <f t="shared" si="8"/>
        <v>0.56751615117346921</v>
      </c>
    </row>
    <row r="124" spans="1:9" x14ac:dyDescent="0.35">
      <c r="A124" s="28">
        <v>1959</v>
      </c>
      <c r="B124" s="28">
        <v>11</v>
      </c>
      <c r="C124" s="27">
        <f t="shared" si="9"/>
        <v>1959.8333333333333</v>
      </c>
      <c r="D124" s="29">
        <v>19.980000000000004</v>
      </c>
      <c r="E124" s="28">
        <v>9.3999999999999986</v>
      </c>
      <c r="F124" s="28">
        <v>189.99999999999994</v>
      </c>
      <c r="G124" s="27">
        <f t="shared" si="7"/>
        <v>0.684636839265231</v>
      </c>
      <c r="H124" s="27">
        <f t="shared" si="10"/>
        <v>4.9473684210526322E-2</v>
      </c>
      <c r="I124" s="27">
        <f t="shared" si="8"/>
        <v>0.27815885684210528</v>
      </c>
    </row>
    <row r="125" spans="1:9" x14ac:dyDescent="0.35">
      <c r="A125" s="28">
        <v>1959</v>
      </c>
      <c r="B125" s="28">
        <v>12</v>
      </c>
      <c r="C125" s="27">
        <f t="shared" si="9"/>
        <v>1959.9166666666667</v>
      </c>
      <c r="D125" s="29">
        <v>16.372580645161293</v>
      </c>
      <c r="E125" s="28">
        <v>41.8</v>
      </c>
      <c r="F125" s="28">
        <v>233.00000000000006</v>
      </c>
      <c r="G125" s="27">
        <f t="shared" si="7"/>
        <v>0.54182652775468065</v>
      </c>
      <c r="H125" s="27">
        <f t="shared" si="10"/>
        <v>0.17939914163090123</v>
      </c>
      <c r="I125" s="27">
        <f t="shared" si="8"/>
        <v>0.44391424575880928</v>
      </c>
    </row>
    <row r="126" spans="1:9" x14ac:dyDescent="0.35">
      <c r="A126" s="28">
        <v>1960</v>
      </c>
      <c r="B126" s="28">
        <v>1</v>
      </c>
      <c r="C126" s="27">
        <f t="shared" si="9"/>
        <v>1960</v>
      </c>
      <c r="D126" s="29">
        <v>23.277419354838713</v>
      </c>
      <c r="E126" s="28">
        <v>6.6</v>
      </c>
      <c r="F126" s="28">
        <v>253.80000000000007</v>
      </c>
      <c r="G126" s="27">
        <f t="shared" si="7"/>
        <v>0.80523560795701854</v>
      </c>
      <c r="H126" s="27">
        <f t="shared" si="10"/>
        <v>2.6004728132387699E-2</v>
      </c>
      <c r="I126" s="27">
        <f t="shared" si="8"/>
        <v>0.24734911501209977</v>
      </c>
    </row>
    <row r="127" spans="1:9" x14ac:dyDescent="0.35">
      <c r="A127" s="28">
        <v>1960</v>
      </c>
      <c r="B127" s="28">
        <v>2</v>
      </c>
      <c r="C127" s="27">
        <f t="shared" si="9"/>
        <v>1960.0833333333333</v>
      </c>
      <c r="D127" s="29">
        <v>18.725862068965519</v>
      </c>
      <c r="E127" s="28">
        <v>49.100000000000009</v>
      </c>
      <c r="F127" s="28">
        <v>220.8</v>
      </c>
      <c r="G127" s="27">
        <f t="shared" si="7"/>
        <v>0.63550843710830851</v>
      </c>
      <c r="H127" s="27">
        <f t="shared" si="10"/>
        <v>0.22237318840579712</v>
      </c>
      <c r="I127" s="27">
        <f t="shared" si="8"/>
        <v>0.49694646860149527</v>
      </c>
    </row>
    <row r="128" spans="1:9" x14ac:dyDescent="0.35">
      <c r="A128" s="28">
        <v>1960</v>
      </c>
      <c r="B128" s="28">
        <v>3</v>
      </c>
      <c r="C128" s="27">
        <f t="shared" si="9"/>
        <v>1960.1666666666667</v>
      </c>
      <c r="D128" s="29">
        <v>19.92903225806451</v>
      </c>
      <c r="E128" s="28">
        <v>25.2</v>
      </c>
      <c r="F128" s="28">
        <v>176.59999999999994</v>
      </c>
      <c r="G128" s="27">
        <f t="shared" si="7"/>
        <v>0.68266353672105329</v>
      </c>
      <c r="H128" s="27">
        <f t="shared" si="10"/>
        <v>0.1426953567383919</v>
      </c>
      <c r="I128" s="27">
        <f t="shared" si="8"/>
        <v>0.39791417770418724</v>
      </c>
    </row>
    <row r="129" spans="1:9" x14ac:dyDescent="0.35">
      <c r="A129" s="28">
        <v>1960</v>
      </c>
      <c r="B129" s="28">
        <v>4</v>
      </c>
      <c r="C129" s="27">
        <f t="shared" si="9"/>
        <v>1960.25</v>
      </c>
      <c r="D129" s="29">
        <v>13.511666666666665</v>
      </c>
      <c r="E129" s="28">
        <v>70.2</v>
      </c>
      <c r="F129" s="28">
        <v>104.19999999999997</v>
      </c>
      <c r="G129" s="27">
        <f t="shared" si="7"/>
        <v>0.43052871021555994</v>
      </c>
      <c r="H129" s="27">
        <f t="shared" si="10"/>
        <v>0.67370441458733221</v>
      </c>
      <c r="I129" s="27">
        <f t="shared" si="8"/>
        <v>1.0000799017097641</v>
      </c>
    </row>
    <row r="130" spans="1:9" x14ac:dyDescent="0.35">
      <c r="A130" s="28">
        <v>1960</v>
      </c>
      <c r="B130" s="28">
        <v>5</v>
      </c>
      <c r="C130" s="27">
        <f t="shared" si="9"/>
        <v>1960.3333333333333</v>
      </c>
      <c r="D130" s="29">
        <v>9.7661290322580623</v>
      </c>
      <c r="E130" s="28">
        <v>179.7</v>
      </c>
      <c r="F130" s="28">
        <v>62.799999999999969</v>
      </c>
      <c r="G130" s="27">
        <f t="shared" si="7"/>
        <v>0.2991896211409153</v>
      </c>
      <c r="H130" s="27">
        <f t="shared" si="10"/>
        <v>1.25</v>
      </c>
      <c r="I130" s="27">
        <f t="shared" si="8"/>
        <v>1.49961875</v>
      </c>
    </row>
    <row r="131" spans="1:9" x14ac:dyDescent="0.35">
      <c r="A131" s="28">
        <v>1960</v>
      </c>
      <c r="B131" s="28">
        <v>6</v>
      </c>
      <c r="C131" s="27">
        <f t="shared" si="9"/>
        <v>1960.4166666666667</v>
      </c>
      <c r="D131" s="29">
        <v>8.0600000000000023</v>
      </c>
      <c r="E131" s="28">
        <v>26.900000000000006</v>
      </c>
      <c r="F131" s="28">
        <v>41.599999999999987</v>
      </c>
      <c r="G131" s="27">
        <f t="shared" si="7"/>
        <v>0.24729166583901366</v>
      </c>
      <c r="H131" s="27">
        <f t="shared" si="10"/>
        <v>0.64663461538461575</v>
      </c>
      <c r="I131" s="27">
        <f t="shared" si="8"/>
        <v>0.97267437765809961</v>
      </c>
    </row>
    <row r="132" spans="1:9" x14ac:dyDescent="0.35">
      <c r="A132" s="28">
        <v>1960</v>
      </c>
      <c r="B132" s="28">
        <v>7</v>
      </c>
      <c r="C132" s="27">
        <f t="shared" si="9"/>
        <v>1960.5</v>
      </c>
      <c r="D132" s="29">
        <v>8.0387096774193534</v>
      </c>
      <c r="E132" s="28">
        <v>54.9</v>
      </c>
      <c r="F132" s="28">
        <v>45.600000000000009</v>
      </c>
      <c r="G132" s="27">
        <f t="shared" si="7"/>
        <v>0.24667965432557226</v>
      </c>
      <c r="H132" s="27">
        <f t="shared" si="10"/>
        <v>1.2039473684210524</v>
      </c>
      <c r="I132" s="27">
        <f t="shared" si="8"/>
        <v>1.4655921875</v>
      </c>
    </row>
    <row r="133" spans="1:9" x14ac:dyDescent="0.35">
      <c r="A133" s="28">
        <v>1960</v>
      </c>
      <c r="B133" s="28">
        <v>8</v>
      </c>
      <c r="C133" s="27">
        <f t="shared" si="9"/>
        <v>1960.5833333333333</v>
      </c>
      <c r="D133" s="29">
        <v>8.1758064516129032</v>
      </c>
      <c r="E133" s="28">
        <v>59.79999999999999</v>
      </c>
      <c r="F133" s="28">
        <v>64.800000000000011</v>
      </c>
      <c r="G133" s="27">
        <f t="shared" si="7"/>
        <v>0.25063635252107447</v>
      </c>
      <c r="H133" s="27">
        <f t="shared" si="10"/>
        <v>0.92283950617283916</v>
      </c>
      <c r="I133" s="27">
        <f t="shared" si="8"/>
        <v>1.2357003991388504</v>
      </c>
    </row>
    <row r="134" spans="1:9" x14ac:dyDescent="0.35">
      <c r="A134" s="28">
        <v>1960</v>
      </c>
      <c r="B134" s="28">
        <v>9</v>
      </c>
      <c r="C134" s="27">
        <f t="shared" si="9"/>
        <v>1960.6666666666667</v>
      </c>
      <c r="D134" s="29">
        <v>10.293333333333335</v>
      </c>
      <c r="E134" s="28">
        <v>79.999999999999986</v>
      </c>
      <c r="F134" s="28">
        <v>91.600000000000009</v>
      </c>
      <c r="G134" s="27">
        <f t="shared" ref="G134:G197" si="14">IF(D134&gt;tmax,0,((tmax-D134)/(tmax-topt))^ta*EXP((ta/tb)*(1-((tmax-D134)/(tmax-topt))^tb)))</f>
        <v>0.31632242830420249</v>
      </c>
      <c r="H134" s="27">
        <f t="shared" si="10"/>
        <v>0.87336244541484698</v>
      </c>
      <c r="I134" s="27">
        <f t="shared" ref="I134:I197" si="15">wfacpar1+(wfacpar2*H134)-(wfacpar3*H134^2)</f>
        <v>1.1912909536431417</v>
      </c>
    </row>
    <row r="135" spans="1:9" x14ac:dyDescent="0.35">
      <c r="A135" s="28">
        <v>1960</v>
      </c>
      <c r="B135" s="28">
        <v>10</v>
      </c>
      <c r="C135" s="27">
        <f t="shared" ref="C135:C198" si="16">A135+((B135-1)/12)</f>
        <v>1960.75</v>
      </c>
      <c r="D135" s="29">
        <v>14.103225806451613</v>
      </c>
      <c r="E135" s="28">
        <v>13.799999999999999</v>
      </c>
      <c r="F135" s="28">
        <v>140.00000000000006</v>
      </c>
      <c r="G135" s="27">
        <f t="shared" si="14"/>
        <v>0.4529984480156613</v>
      </c>
      <c r="H135" s="27">
        <f t="shared" ref="H135:H198" si="17">MIN(1.25,E135/F135)</f>
        <v>9.8571428571428518E-2</v>
      </c>
      <c r="I135" s="27">
        <f t="shared" si="15"/>
        <v>0.34175402183673464</v>
      </c>
    </row>
    <row r="136" spans="1:9" x14ac:dyDescent="0.35">
      <c r="A136" s="28">
        <v>1960</v>
      </c>
      <c r="B136" s="28">
        <v>11</v>
      </c>
      <c r="C136" s="27">
        <f t="shared" si="16"/>
        <v>1960.8333333333333</v>
      </c>
      <c r="D136" s="29">
        <v>14.041666666666668</v>
      </c>
      <c r="E136" s="28">
        <v>32.5</v>
      </c>
      <c r="F136" s="28">
        <v>189.99999999999994</v>
      </c>
      <c r="G136" s="27">
        <f t="shared" si="14"/>
        <v>0.45064350575838502</v>
      </c>
      <c r="H136" s="27">
        <f t="shared" si="17"/>
        <v>0.17105263157894743</v>
      </c>
      <c r="I136" s="27">
        <f t="shared" si="15"/>
        <v>0.43351085526315797</v>
      </c>
    </row>
    <row r="137" spans="1:9" x14ac:dyDescent="0.35">
      <c r="A137" s="28">
        <v>1960</v>
      </c>
      <c r="B137" s="28">
        <v>12</v>
      </c>
      <c r="C137" s="27">
        <f t="shared" si="16"/>
        <v>1960.9166666666667</v>
      </c>
      <c r="D137" s="29">
        <v>21.091935483870966</v>
      </c>
      <c r="E137" s="28">
        <v>0.8</v>
      </c>
      <c r="F137" s="28">
        <v>233.00000000000006</v>
      </c>
      <c r="G137" s="27">
        <f t="shared" si="14"/>
        <v>0.72702040001369883</v>
      </c>
      <c r="H137" s="27">
        <f t="shared" si="17"/>
        <v>3.4334763948497848E-3</v>
      </c>
      <c r="I137" s="27">
        <f t="shared" si="15"/>
        <v>0.21746711245371991</v>
      </c>
    </row>
    <row r="138" spans="1:9" x14ac:dyDescent="0.35">
      <c r="A138" s="28">
        <v>1961</v>
      </c>
      <c r="B138" s="28">
        <v>1</v>
      </c>
      <c r="C138" s="27">
        <f t="shared" si="16"/>
        <v>1961</v>
      </c>
      <c r="D138" s="29">
        <v>23.464516129032258</v>
      </c>
      <c r="E138" s="28">
        <v>1.6</v>
      </c>
      <c r="F138" s="28">
        <v>253.80000000000007</v>
      </c>
      <c r="G138" s="27">
        <f t="shared" si="14"/>
        <v>0.81153220751923605</v>
      </c>
      <c r="H138" s="27">
        <f t="shared" si="17"/>
        <v>6.3041765169424731E-3</v>
      </c>
      <c r="I138" s="27">
        <f t="shared" si="15"/>
        <v>0.22128126904464279</v>
      </c>
    </row>
    <row r="139" spans="1:9" x14ac:dyDescent="0.35">
      <c r="A139" s="28">
        <v>1961</v>
      </c>
      <c r="B139" s="28">
        <v>2</v>
      </c>
      <c r="C139" s="27">
        <f t="shared" si="16"/>
        <v>1961.0833333333333</v>
      </c>
      <c r="D139" s="29">
        <v>21.110714285714284</v>
      </c>
      <c r="E139" s="28">
        <v>18.7</v>
      </c>
      <c r="F139" s="28">
        <v>214.4</v>
      </c>
      <c r="G139" s="27">
        <f t="shared" si="14"/>
        <v>0.7277237969294913</v>
      </c>
      <c r="H139" s="27">
        <f t="shared" si="17"/>
        <v>8.7220149253731338E-2</v>
      </c>
      <c r="I139" s="27">
        <f t="shared" si="15"/>
        <v>0.32715436403134746</v>
      </c>
    </row>
    <row r="140" spans="1:9" x14ac:dyDescent="0.35">
      <c r="A140" s="28">
        <v>1961</v>
      </c>
      <c r="B140" s="28">
        <v>3</v>
      </c>
      <c r="C140" s="27">
        <f t="shared" si="16"/>
        <v>1961.1666666666667</v>
      </c>
      <c r="D140" s="29">
        <v>18.803225806451611</v>
      </c>
      <c r="E140" s="28">
        <v>8.1</v>
      </c>
      <c r="F140" s="28">
        <v>176.59999999999994</v>
      </c>
      <c r="G140" s="27">
        <f t="shared" si="14"/>
        <v>0.63856763360591096</v>
      </c>
      <c r="H140" s="27">
        <f t="shared" si="17"/>
        <v>4.586636466591168E-2</v>
      </c>
      <c r="I140" s="27">
        <f t="shared" si="15"/>
        <v>0.27344050291205857</v>
      </c>
    </row>
    <row r="141" spans="1:9" x14ac:dyDescent="0.35">
      <c r="A141" s="28">
        <v>1961</v>
      </c>
      <c r="B141" s="28">
        <v>4</v>
      </c>
      <c r="C141" s="27">
        <f t="shared" si="16"/>
        <v>1961.25</v>
      </c>
      <c r="D141" s="29">
        <v>16.056666666666661</v>
      </c>
      <c r="E141" s="28">
        <v>131.70000000000002</v>
      </c>
      <c r="F141" s="28">
        <v>104.19999999999997</v>
      </c>
      <c r="G141" s="27">
        <f t="shared" si="14"/>
        <v>0.52928593548168601</v>
      </c>
      <c r="H141" s="27">
        <f t="shared" si="17"/>
        <v>1.25</v>
      </c>
      <c r="I141" s="27">
        <f t="shared" si="15"/>
        <v>1.49961875</v>
      </c>
    </row>
    <row r="142" spans="1:9" x14ac:dyDescent="0.35">
      <c r="A142" s="28">
        <v>1961</v>
      </c>
      <c r="B142" s="28">
        <v>5</v>
      </c>
      <c r="C142" s="27">
        <f t="shared" si="16"/>
        <v>1961.3333333333333</v>
      </c>
      <c r="D142" s="29">
        <v>11.45967741935484</v>
      </c>
      <c r="E142" s="28">
        <v>25.9</v>
      </c>
      <c r="F142" s="28">
        <v>62.799999999999969</v>
      </c>
      <c r="G142" s="27">
        <f t="shared" si="14"/>
        <v>0.35592018050915414</v>
      </c>
      <c r="H142" s="27">
        <f t="shared" si="17"/>
        <v>0.41242038216560528</v>
      </c>
      <c r="I142" s="27">
        <f t="shared" si="15"/>
        <v>0.72078867372915745</v>
      </c>
    </row>
    <row r="143" spans="1:9" x14ac:dyDescent="0.35">
      <c r="A143" s="28">
        <v>1961</v>
      </c>
      <c r="B143" s="28">
        <v>6</v>
      </c>
      <c r="C143" s="27">
        <f t="shared" si="16"/>
        <v>1961.4166666666667</v>
      </c>
      <c r="D143" s="29">
        <v>9.7849999999999984</v>
      </c>
      <c r="E143" s="28">
        <v>51.2</v>
      </c>
      <c r="F143" s="28">
        <v>41.599999999999987</v>
      </c>
      <c r="G143" s="27">
        <f t="shared" si="14"/>
        <v>0.29979426586988178</v>
      </c>
      <c r="H143" s="27">
        <f t="shared" si="17"/>
        <v>1.2307692307692313</v>
      </c>
      <c r="I143" s="27">
        <f t="shared" si="15"/>
        <v>1.4855343195266277</v>
      </c>
    </row>
    <row r="144" spans="1:9" x14ac:dyDescent="0.35">
      <c r="A144" s="28">
        <v>1961</v>
      </c>
      <c r="B144" s="28">
        <v>7</v>
      </c>
      <c r="C144" s="27">
        <f t="shared" si="16"/>
        <v>1961.5</v>
      </c>
      <c r="D144" s="29">
        <v>8.2096774193548381</v>
      </c>
      <c r="E144" s="28">
        <v>51.399999999999991</v>
      </c>
      <c r="F144" s="28">
        <v>45.600000000000009</v>
      </c>
      <c r="G144" s="27">
        <f t="shared" si="14"/>
        <v>0.25161961170958247</v>
      </c>
      <c r="H144" s="27">
        <f t="shared" si="17"/>
        <v>1.12719298245614</v>
      </c>
      <c r="I144" s="27">
        <f t="shared" si="15"/>
        <v>1.4066067616959061</v>
      </c>
    </row>
    <row r="145" spans="1:9" x14ac:dyDescent="0.35">
      <c r="A145" s="28">
        <v>1961</v>
      </c>
      <c r="B145" s="28">
        <v>8</v>
      </c>
      <c r="C145" s="27">
        <f t="shared" si="16"/>
        <v>1961.5833333333333</v>
      </c>
      <c r="D145" s="29">
        <v>8.564516129032258</v>
      </c>
      <c r="E145" s="28">
        <v>50.699999999999989</v>
      </c>
      <c r="F145" s="28">
        <v>64.800000000000011</v>
      </c>
      <c r="G145" s="27">
        <f t="shared" si="14"/>
        <v>0.26205583482179429</v>
      </c>
      <c r="H145" s="27">
        <f t="shared" si="17"/>
        <v>0.78240740740740711</v>
      </c>
      <c r="I145" s="27">
        <f t="shared" si="15"/>
        <v>1.1065697252229079</v>
      </c>
    </row>
    <row r="146" spans="1:9" x14ac:dyDescent="0.35">
      <c r="A146" s="28">
        <v>1961</v>
      </c>
      <c r="B146" s="28">
        <v>9</v>
      </c>
      <c r="C146" s="27">
        <f t="shared" si="16"/>
        <v>1961.6666666666667</v>
      </c>
      <c r="D146" s="29">
        <v>12.573333333333336</v>
      </c>
      <c r="E146" s="28">
        <v>36.299999999999997</v>
      </c>
      <c r="F146" s="28">
        <v>91.600000000000009</v>
      </c>
      <c r="G146" s="27">
        <f t="shared" si="14"/>
        <v>0.39570847033011525</v>
      </c>
      <c r="H146" s="27">
        <f t="shared" si="17"/>
        <v>0.39628820960698685</v>
      </c>
      <c r="I146" s="27">
        <f t="shared" si="15"/>
        <v>0.70246480652066123</v>
      </c>
    </row>
    <row r="147" spans="1:9" x14ac:dyDescent="0.35">
      <c r="A147" s="28">
        <v>1961</v>
      </c>
      <c r="B147" s="28">
        <v>10</v>
      </c>
      <c r="C147" s="27">
        <f t="shared" si="16"/>
        <v>1961.75</v>
      </c>
      <c r="D147" s="29">
        <v>15.517741935483871</v>
      </c>
      <c r="E147" s="28">
        <v>14.2</v>
      </c>
      <c r="F147" s="28">
        <v>140.00000000000006</v>
      </c>
      <c r="G147" s="27">
        <f t="shared" si="14"/>
        <v>0.50799089160731015</v>
      </c>
      <c r="H147" s="27">
        <f t="shared" si="17"/>
        <v>0.10142857142857138</v>
      </c>
      <c r="I147" s="27">
        <f t="shared" si="15"/>
        <v>0.34541899326530601</v>
      </c>
    </row>
    <row r="148" spans="1:9" x14ac:dyDescent="0.35">
      <c r="A148" s="28">
        <v>1961</v>
      </c>
      <c r="B148" s="28">
        <v>11</v>
      </c>
      <c r="C148" s="27">
        <f t="shared" si="16"/>
        <v>1961.8333333333333</v>
      </c>
      <c r="D148" s="29">
        <v>16.981666666666662</v>
      </c>
      <c r="E148" s="28">
        <v>48.599999999999994</v>
      </c>
      <c r="F148" s="28">
        <v>189.99999999999994</v>
      </c>
      <c r="G148" s="27">
        <f t="shared" si="14"/>
        <v>0.566082089059599</v>
      </c>
      <c r="H148" s="27">
        <f t="shared" si="17"/>
        <v>0.25578947368421057</v>
      </c>
      <c r="I148" s="27">
        <f t="shared" si="15"/>
        <v>0.53756795157894743</v>
      </c>
    </row>
    <row r="149" spans="1:9" x14ac:dyDescent="0.35">
      <c r="A149" s="28">
        <v>1961</v>
      </c>
      <c r="B149" s="28">
        <v>12</v>
      </c>
      <c r="C149" s="27">
        <f t="shared" si="16"/>
        <v>1961.9166666666667</v>
      </c>
      <c r="D149" s="29">
        <v>19.62096774193548</v>
      </c>
      <c r="E149" s="28">
        <v>12.5</v>
      </c>
      <c r="F149" s="28">
        <v>233.00000000000006</v>
      </c>
      <c r="G149" s="27">
        <f t="shared" si="14"/>
        <v>0.67068863251731348</v>
      </c>
      <c r="H149" s="27">
        <f t="shared" si="17"/>
        <v>5.3648068669527885E-2</v>
      </c>
      <c r="I149" s="27">
        <f t="shared" si="15"/>
        <v>0.28361109018401515</v>
      </c>
    </row>
    <row r="150" spans="1:9" x14ac:dyDescent="0.35">
      <c r="A150" s="28">
        <v>1962</v>
      </c>
      <c r="B150" s="28">
        <v>1</v>
      </c>
      <c r="C150" s="27">
        <f t="shared" si="16"/>
        <v>1962</v>
      </c>
      <c r="D150" s="29">
        <v>21.595161290322583</v>
      </c>
      <c r="E150" s="28">
        <v>34.400000000000006</v>
      </c>
      <c r="F150" s="28">
        <v>253.80000000000007</v>
      </c>
      <c r="G150" s="27">
        <f t="shared" si="14"/>
        <v>0.7457049309527839</v>
      </c>
      <c r="H150" s="27">
        <f t="shared" si="17"/>
        <v>0.13553979511426317</v>
      </c>
      <c r="I150" s="27">
        <f t="shared" si="15"/>
        <v>0.38887053629589885</v>
      </c>
    </row>
    <row r="151" spans="1:9" x14ac:dyDescent="0.35">
      <c r="A151" s="28">
        <v>1962</v>
      </c>
      <c r="B151" s="28">
        <v>2</v>
      </c>
      <c r="C151" s="27">
        <f t="shared" si="16"/>
        <v>1962.0833333333333</v>
      </c>
      <c r="D151" s="29">
        <v>20.164285714285715</v>
      </c>
      <c r="E151" s="28">
        <v>6.6999999999999993</v>
      </c>
      <c r="F151" s="28">
        <v>214.4</v>
      </c>
      <c r="G151" s="27">
        <f t="shared" si="14"/>
        <v>0.69175173028903258</v>
      </c>
      <c r="H151" s="27">
        <f t="shared" si="17"/>
        <v>3.1249999999999997E-2</v>
      </c>
      <c r="I151" s="27">
        <f t="shared" si="15"/>
        <v>0.25425810546875</v>
      </c>
    </row>
    <row r="152" spans="1:9" x14ac:dyDescent="0.35">
      <c r="A152" s="28">
        <v>1962</v>
      </c>
      <c r="B152" s="28">
        <v>3</v>
      </c>
      <c r="C152" s="27">
        <f t="shared" si="16"/>
        <v>1962.1666666666667</v>
      </c>
      <c r="D152" s="29">
        <v>18.930645161290325</v>
      </c>
      <c r="E152" s="28">
        <v>40.299999999999997</v>
      </c>
      <c r="F152" s="28">
        <v>176.59999999999994</v>
      </c>
      <c r="G152" s="27">
        <f t="shared" si="14"/>
        <v>0.64359955189425533</v>
      </c>
      <c r="H152" s="27">
        <f t="shared" si="17"/>
        <v>0.2281993204983013</v>
      </c>
      <c r="I152" s="27">
        <f t="shared" si="15"/>
        <v>0.50406761500418762</v>
      </c>
    </row>
    <row r="153" spans="1:9" x14ac:dyDescent="0.35">
      <c r="A153" s="28">
        <v>1962</v>
      </c>
      <c r="B153" s="28">
        <v>4</v>
      </c>
      <c r="C153" s="27">
        <f t="shared" si="16"/>
        <v>1962.25</v>
      </c>
      <c r="D153" s="29">
        <v>15.113333333333335</v>
      </c>
      <c r="E153" s="28">
        <v>1.8</v>
      </c>
      <c r="F153" s="28">
        <v>104.19999999999997</v>
      </c>
      <c r="G153" s="27">
        <f t="shared" si="14"/>
        <v>0.49211676498690837</v>
      </c>
      <c r="H153" s="27">
        <f t="shared" si="17"/>
        <v>1.7274472168905954E-2</v>
      </c>
      <c r="I153" s="27">
        <f t="shared" si="15"/>
        <v>0.23582031675391707</v>
      </c>
    </row>
    <row r="154" spans="1:9" x14ac:dyDescent="0.35">
      <c r="A154" s="28">
        <v>1962</v>
      </c>
      <c r="B154" s="28">
        <v>5</v>
      </c>
      <c r="C154" s="27">
        <f t="shared" si="16"/>
        <v>1962.3333333333333</v>
      </c>
      <c r="D154" s="29">
        <v>10.480645161290321</v>
      </c>
      <c r="E154" s="28">
        <v>88.999999999999972</v>
      </c>
      <c r="F154" s="28">
        <v>62.799999999999969</v>
      </c>
      <c r="G154" s="27">
        <f t="shared" si="14"/>
        <v>0.32252767270440086</v>
      </c>
      <c r="H154" s="27">
        <f t="shared" si="17"/>
        <v>1.25</v>
      </c>
      <c r="I154" s="27">
        <f t="shared" si="15"/>
        <v>1.49961875</v>
      </c>
    </row>
    <row r="155" spans="1:9" x14ac:dyDescent="0.35">
      <c r="A155" s="28">
        <v>1962</v>
      </c>
      <c r="B155" s="28">
        <v>6</v>
      </c>
      <c r="C155" s="27">
        <f t="shared" si="16"/>
        <v>1962.4166666666667</v>
      </c>
      <c r="D155" s="29">
        <v>11.354999999999999</v>
      </c>
      <c r="E155" s="28">
        <v>45.599999999999994</v>
      </c>
      <c r="F155" s="28">
        <v>41.599999999999987</v>
      </c>
      <c r="G155" s="27">
        <f t="shared" si="14"/>
        <v>0.35227563615727053</v>
      </c>
      <c r="H155" s="27">
        <f t="shared" si="17"/>
        <v>1.0961538461538463</v>
      </c>
      <c r="I155" s="27">
        <f t="shared" si="15"/>
        <v>1.3819459689349114</v>
      </c>
    </row>
    <row r="156" spans="1:9" x14ac:dyDescent="0.35">
      <c r="A156" s="28">
        <v>1962</v>
      </c>
      <c r="B156" s="28">
        <v>7</v>
      </c>
      <c r="C156" s="27">
        <f t="shared" si="16"/>
        <v>1962.5</v>
      </c>
      <c r="D156" s="29">
        <v>9.1516129032258071</v>
      </c>
      <c r="E156" s="28">
        <v>44.699999999999996</v>
      </c>
      <c r="F156" s="28">
        <v>45.600000000000009</v>
      </c>
      <c r="G156" s="27">
        <f t="shared" si="14"/>
        <v>0.27985859179542699</v>
      </c>
      <c r="H156" s="27">
        <f t="shared" si="17"/>
        <v>0.98026315789473661</v>
      </c>
      <c r="I156" s="27">
        <f t="shared" si="15"/>
        <v>1.2857612664473681</v>
      </c>
    </row>
    <row r="157" spans="1:9" x14ac:dyDescent="0.35">
      <c r="A157" s="28">
        <v>1962</v>
      </c>
      <c r="B157" s="28">
        <v>8</v>
      </c>
      <c r="C157" s="27">
        <f t="shared" si="16"/>
        <v>1962.5833333333333</v>
      </c>
      <c r="D157" s="29">
        <v>9.5548387096774192</v>
      </c>
      <c r="E157" s="28">
        <v>50.499999999999986</v>
      </c>
      <c r="F157" s="28">
        <v>64.800000000000011</v>
      </c>
      <c r="G157" s="27">
        <f t="shared" si="14"/>
        <v>0.29246409831941622</v>
      </c>
      <c r="H157" s="27">
        <f t="shared" si="17"/>
        <v>0.77932098765432067</v>
      </c>
      <c r="I157" s="27">
        <f t="shared" si="15"/>
        <v>1.1036248025739215</v>
      </c>
    </row>
    <row r="158" spans="1:9" x14ac:dyDescent="0.35">
      <c r="A158" s="28">
        <v>1962</v>
      </c>
      <c r="B158" s="28">
        <v>9</v>
      </c>
      <c r="C158" s="27">
        <f t="shared" si="16"/>
        <v>1962.6666666666667</v>
      </c>
      <c r="D158" s="29">
        <v>11.336666666666666</v>
      </c>
      <c r="E158" s="28">
        <v>23.2</v>
      </c>
      <c r="F158" s="28">
        <v>91.600000000000009</v>
      </c>
      <c r="G158" s="27">
        <f t="shared" si="14"/>
        <v>0.35163910007419591</v>
      </c>
      <c r="H158" s="27">
        <f t="shared" si="17"/>
        <v>0.25327510917030566</v>
      </c>
      <c r="I158" s="27">
        <f t="shared" si="15"/>
        <v>0.53453019011841885</v>
      </c>
    </row>
    <row r="159" spans="1:9" x14ac:dyDescent="0.35">
      <c r="A159" s="28">
        <v>1962</v>
      </c>
      <c r="B159" s="28">
        <v>10</v>
      </c>
      <c r="C159" s="27">
        <f t="shared" si="16"/>
        <v>1962.75</v>
      </c>
      <c r="D159" s="29">
        <v>12.822580645161292</v>
      </c>
      <c r="E159" s="28">
        <v>99.1</v>
      </c>
      <c r="F159" s="28">
        <v>140.00000000000006</v>
      </c>
      <c r="G159" s="27">
        <f t="shared" si="14"/>
        <v>0.40485064811811539</v>
      </c>
      <c r="H159" s="27">
        <f t="shared" si="17"/>
        <v>0.70785714285714252</v>
      </c>
      <c r="I159" s="27">
        <f t="shared" si="15"/>
        <v>1.0341516605612242</v>
      </c>
    </row>
    <row r="160" spans="1:9" x14ac:dyDescent="0.35">
      <c r="A160" s="28">
        <v>1962</v>
      </c>
      <c r="B160" s="28">
        <v>11</v>
      </c>
      <c r="C160" s="27">
        <f t="shared" si="16"/>
        <v>1962.8333333333333</v>
      </c>
      <c r="D160" s="29">
        <v>17.815000000000001</v>
      </c>
      <c r="E160" s="28">
        <v>12.9</v>
      </c>
      <c r="F160" s="28">
        <v>189.99999999999994</v>
      </c>
      <c r="G160" s="27">
        <f t="shared" si="14"/>
        <v>0.59931881973661205</v>
      </c>
      <c r="H160" s="27">
        <f t="shared" si="17"/>
        <v>6.7894736842105285E-2</v>
      </c>
      <c r="I160" s="27">
        <f t="shared" si="15"/>
        <v>0.30215557526315789</v>
      </c>
    </row>
    <row r="161" spans="1:9" x14ac:dyDescent="0.35">
      <c r="A161" s="28">
        <v>1962</v>
      </c>
      <c r="B161" s="28">
        <v>12</v>
      </c>
      <c r="C161" s="27">
        <f t="shared" si="16"/>
        <v>1962.9166666666667</v>
      </c>
      <c r="D161" s="29">
        <v>18.20967741935484</v>
      </c>
      <c r="E161" s="28">
        <v>47.199999999999996</v>
      </c>
      <c r="F161" s="28">
        <v>233.00000000000006</v>
      </c>
      <c r="G161" s="27">
        <f t="shared" si="14"/>
        <v>0.61503172764430225</v>
      </c>
      <c r="H161" s="27">
        <f t="shared" si="17"/>
        <v>0.20257510729613726</v>
      </c>
      <c r="I161" s="27">
        <f t="shared" si="15"/>
        <v>0.4726253183517839</v>
      </c>
    </row>
    <row r="162" spans="1:9" x14ac:dyDescent="0.35">
      <c r="A162" s="28">
        <v>1963</v>
      </c>
      <c r="B162" s="28">
        <v>1</v>
      </c>
      <c r="C162" s="27">
        <f t="shared" si="16"/>
        <v>1963</v>
      </c>
      <c r="D162" s="29">
        <v>19.722580645161294</v>
      </c>
      <c r="E162" s="28">
        <v>36.799999999999997</v>
      </c>
      <c r="F162" s="28">
        <v>253.80000000000007</v>
      </c>
      <c r="G162" s="27">
        <f t="shared" si="14"/>
        <v>0.6746471985133814</v>
      </c>
      <c r="H162" s="27">
        <f t="shared" si="17"/>
        <v>0.14499605988967687</v>
      </c>
      <c r="I162" s="27">
        <f t="shared" si="15"/>
        <v>0.40081669892651389</v>
      </c>
    </row>
    <row r="163" spans="1:9" x14ac:dyDescent="0.35">
      <c r="A163" s="28">
        <v>1963</v>
      </c>
      <c r="B163" s="28">
        <v>2</v>
      </c>
      <c r="C163" s="27">
        <f t="shared" si="16"/>
        <v>1963.0833333333333</v>
      </c>
      <c r="D163" s="29">
        <v>20.787500000000001</v>
      </c>
      <c r="E163" s="28">
        <v>5.3</v>
      </c>
      <c r="F163" s="28">
        <v>214.4</v>
      </c>
      <c r="G163" s="27">
        <f t="shared" si="14"/>
        <v>0.71555518493633086</v>
      </c>
      <c r="H163" s="27">
        <f t="shared" si="17"/>
        <v>2.4720149253731342E-2</v>
      </c>
      <c r="I163" s="27">
        <f t="shared" si="15"/>
        <v>0.24565506365821313</v>
      </c>
    </row>
    <row r="164" spans="1:9" x14ac:dyDescent="0.35">
      <c r="A164" s="28">
        <v>1963</v>
      </c>
      <c r="B164" s="28">
        <v>3</v>
      </c>
      <c r="C164" s="27">
        <f t="shared" si="16"/>
        <v>1963.1666666666667</v>
      </c>
      <c r="D164" s="29">
        <v>18.53064516129032</v>
      </c>
      <c r="E164" s="28">
        <v>2.1</v>
      </c>
      <c r="F164" s="28">
        <v>176.59999999999994</v>
      </c>
      <c r="G164" s="27">
        <f t="shared" si="14"/>
        <v>0.62777666966937928</v>
      </c>
      <c r="H164" s="27">
        <f t="shared" si="17"/>
        <v>1.1891279728199325E-2</v>
      </c>
      <c r="I164" s="27">
        <f t="shared" si="15"/>
        <v>0.22869317288688182</v>
      </c>
    </row>
    <row r="165" spans="1:9" x14ac:dyDescent="0.35">
      <c r="A165" s="28">
        <v>1963</v>
      </c>
      <c r="B165" s="28">
        <v>4</v>
      </c>
      <c r="C165" s="27">
        <f t="shared" si="16"/>
        <v>1963.25</v>
      </c>
      <c r="D165" s="29">
        <v>14.215000000000003</v>
      </c>
      <c r="E165" s="28">
        <v>82.5</v>
      </c>
      <c r="F165" s="28">
        <v>104.19999999999997</v>
      </c>
      <c r="G165" s="27">
        <f t="shared" si="14"/>
        <v>0.4572836821435442</v>
      </c>
      <c r="H165" s="27">
        <f t="shared" si="17"/>
        <v>0.79174664107485626</v>
      </c>
      <c r="I165" s="27">
        <f t="shared" si="15"/>
        <v>1.1154527992270882</v>
      </c>
    </row>
    <row r="166" spans="1:9" x14ac:dyDescent="0.35">
      <c r="A166" s="28">
        <v>1963</v>
      </c>
      <c r="B166" s="28">
        <v>5</v>
      </c>
      <c r="C166" s="27">
        <f t="shared" si="16"/>
        <v>1963.3333333333333</v>
      </c>
      <c r="D166" s="29">
        <v>12.32258064516129</v>
      </c>
      <c r="E166" s="28">
        <v>97.59999999999998</v>
      </c>
      <c r="F166" s="28">
        <v>62.799999999999969</v>
      </c>
      <c r="G166" s="27">
        <f t="shared" si="14"/>
        <v>0.38659482736794182</v>
      </c>
      <c r="H166" s="27">
        <f t="shared" si="17"/>
        <v>1.25</v>
      </c>
      <c r="I166" s="27">
        <f t="shared" si="15"/>
        <v>1.49961875</v>
      </c>
    </row>
    <row r="167" spans="1:9" x14ac:dyDescent="0.35">
      <c r="A167" s="28">
        <v>1963</v>
      </c>
      <c r="B167" s="28">
        <v>6</v>
      </c>
      <c r="C167" s="27">
        <f t="shared" si="16"/>
        <v>1963.4166666666667</v>
      </c>
      <c r="D167" s="29">
        <v>9.6400000000000023</v>
      </c>
      <c r="E167" s="28">
        <v>113.79999999999998</v>
      </c>
      <c r="F167" s="28">
        <v>41.599999999999987</v>
      </c>
      <c r="G167" s="27">
        <f t="shared" si="14"/>
        <v>0.29516499815476344</v>
      </c>
      <c r="H167" s="27">
        <f t="shared" si="17"/>
        <v>1.25</v>
      </c>
      <c r="I167" s="27">
        <f t="shared" si="15"/>
        <v>1.49961875</v>
      </c>
    </row>
    <row r="168" spans="1:9" x14ac:dyDescent="0.35">
      <c r="A168" s="28">
        <v>1963</v>
      </c>
      <c r="B168" s="28">
        <v>7</v>
      </c>
      <c r="C168" s="27">
        <f t="shared" si="16"/>
        <v>1963.5</v>
      </c>
      <c r="D168" s="29">
        <v>8.619354838709679</v>
      </c>
      <c r="E168" s="28">
        <v>106.09999999999998</v>
      </c>
      <c r="F168" s="28">
        <v>45.600000000000009</v>
      </c>
      <c r="G168" s="27">
        <f t="shared" si="14"/>
        <v>0.2636906333845439</v>
      </c>
      <c r="H168" s="27">
        <f t="shared" si="17"/>
        <v>1.25</v>
      </c>
      <c r="I168" s="27">
        <f t="shared" si="15"/>
        <v>1.49961875</v>
      </c>
    </row>
    <row r="169" spans="1:9" x14ac:dyDescent="0.35">
      <c r="A169" s="28">
        <v>1963</v>
      </c>
      <c r="B169" s="28">
        <v>8</v>
      </c>
      <c r="C169" s="27">
        <f t="shared" si="16"/>
        <v>1963.5833333333333</v>
      </c>
      <c r="D169" s="29">
        <v>9.3112903225806463</v>
      </c>
      <c r="E169" s="28">
        <v>67.09999999999998</v>
      </c>
      <c r="F169" s="28">
        <v>64.800000000000011</v>
      </c>
      <c r="G169" s="27">
        <f t="shared" si="14"/>
        <v>0.28481402555824381</v>
      </c>
      <c r="H169" s="27">
        <f t="shared" si="17"/>
        <v>1.0354938271604934</v>
      </c>
      <c r="I169" s="27">
        <f t="shared" si="15"/>
        <v>1.3324089703837065</v>
      </c>
    </row>
    <row r="170" spans="1:9" x14ac:dyDescent="0.35">
      <c r="A170" s="28">
        <v>1963</v>
      </c>
      <c r="B170" s="28">
        <v>9</v>
      </c>
      <c r="C170" s="27">
        <f t="shared" si="16"/>
        <v>1963.6666666666667</v>
      </c>
      <c r="D170" s="29">
        <v>11.848333333333334</v>
      </c>
      <c r="E170" s="28">
        <v>58.79999999999999</v>
      </c>
      <c r="F170" s="28">
        <v>91.600000000000009</v>
      </c>
      <c r="G170" s="27">
        <f t="shared" si="14"/>
        <v>0.36959979681224536</v>
      </c>
      <c r="H170" s="27">
        <f t="shared" si="17"/>
        <v>0.6419213973799125</v>
      </c>
      <c r="I170" s="27">
        <f t="shared" si="15"/>
        <v>0.96786655860872195</v>
      </c>
    </row>
    <row r="171" spans="1:9" x14ac:dyDescent="0.35">
      <c r="A171" s="28">
        <v>1963</v>
      </c>
      <c r="B171" s="28">
        <v>10</v>
      </c>
      <c r="C171" s="27">
        <f t="shared" si="16"/>
        <v>1963.75</v>
      </c>
      <c r="D171" s="29">
        <v>15.025806451612901</v>
      </c>
      <c r="E171" s="28">
        <v>17.7</v>
      </c>
      <c r="F171" s="28">
        <v>140.00000000000006</v>
      </c>
      <c r="G171" s="27">
        <f t="shared" si="14"/>
        <v>0.48869521698328261</v>
      </c>
      <c r="H171" s="27">
        <f t="shared" si="17"/>
        <v>0.12642857142857136</v>
      </c>
      <c r="I171" s="27">
        <f t="shared" si="15"/>
        <v>0.37731944505102033</v>
      </c>
    </row>
    <row r="172" spans="1:9" x14ac:dyDescent="0.35">
      <c r="A172" s="28">
        <v>1963</v>
      </c>
      <c r="B172" s="28">
        <v>11</v>
      </c>
      <c r="C172" s="27">
        <f t="shared" si="16"/>
        <v>1963.8333333333333</v>
      </c>
      <c r="D172" s="29">
        <v>17.478333333333335</v>
      </c>
      <c r="E172" s="28">
        <v>11.100000000000001</v>
      </c>
      <c r="F172" s="28">
        <v>189.99999999999994</v>
      </c>
      <c r="G172" s="27">
        <f t="shared" si="14"/>
        <v>0.58589418895601098</v>
      </c>
      <c r="H172" s="27">
        <f t="shared" si="17"/>
        <v>5.8421052631578971E-2</v>
      </c>
      <c r="I172" s="27">
        <f t="shared" si="15"/>
        <v>0.28983485947368426</v>
      </c>
    </row>
    <row r="173" spans="1:9" x14ac:dyDescent="0.35">
      <c r="A173" s="28">
        <v>1963</v>
      </c>
      <c r="B173" s="28">
        <v>12</v>
      </c>
      <c r="C173" s="27">
        <f t="shared" si="16"/>
        <v>1963.9166666666667</v>
      </c>
      <c r="D173" s="29">
        <v>19.77741935483871</v>
      </c>
      <c r="E173" s="28">
        <v>0.8</v>
      </c>
      <c r="F173" s="28">
        <v>233.00000000000006</v>
      </c>
      <c r="G173" s="27">
        <f t="shared" si="14"/>
        <v>0.67678007281949604</v>
      </c>
      <c r="H173" s="27">
        <f t="shared" si="17"/>
        <v>3.4334763948497848E-3</v>
      </c>
      <c r="I173" s="27">
        <f t="shared" si="15"/>
        <v>0.21746711245371991</v>
      </c>
    </row>
    <row r="174" spans="1:9" x14ac:dyDescent="0.35">
      <c r="A174" s="28">
        <v>1964</v>
      </c>
      <c r="B174" s="28">
        <v>1</v>
      </c>
      <c r="C174" s="27">
        <f t="shared" si="16"/>
        <v>1964</v>
      </c>
      <c r="D174" s="29">
        <v>19.258064516129032</v>
      </c>
      <c r="E174" s="28">
        <v>15.400000000000002</v>
      </c>
      <c r="F174" s="28">
        <v>253.80000000000007</v>
      </c>
      <c r="G174" s="27">
        <f t="shared" si="14"/>
        <v>0.65648728716193439</v>
      </c>
      <c r="H174" s="27">
        <f t="shared" si="17"/>
        <v>6.0677698975571306E-2</v>
      </c>
      <c r="I174" s="27">
        <f t="shared" si="15"/>
        <v>0.29277360306167372</v>
      </c>
    </row>
    <row r="175" spans="1:9" x14ac:dyDescent="0.35">
      <c r="A175" s="28">
        <v>1964</v>
      </c>
      <c r="B175" s="28">
        <v>2</v>
      </c>
      <c r="C175" s="27">
        <f t="shared" si="16"/>
        <v>1964.0833333333333</v>
      </c>
      <c r="D175" s="29">
        <v>18.929310344827588</v>
      </c>
      <c r="E175" s="28">
        <v>25.700000000000003</v>
      </c>
      <c r="F175" s="28">
        <v>220.8</v>
      </c>
      <c r="G175" s="27">
        <f t="shared" si="14"/>
        <v>0.64354688337130195</v>
      </c>
      <c r="H175" s="27">
        <f t="shared" si="17"/>
        <v>0.11639492753623189</v>
      </c>
      <c r="I175" s="27">
        <f t="shared" si="15"/>
        <v>0.36455256944034209</v>
      </c>
    </row>
    <row r="176" spans="1:9" x14ac:dyDescent="0.35">
      <c r="A176" s="28">
        <v>1964</v>
      </c>
      <c r="B176" s="28">
        <v>3</v>
      </c>
      <c r="C176" s="27">
        <f t="shared" si="16"/>
        <v>1964.1666666666667</v>
      </c>
      <c r="D176" s="29">
        <v>17.92258064516129</v>
      </c>
      <c r="E176" s="28">
        <v>9.6999999999999993</v>
      </c>
      <c r="F176" s="28">
        <v>176.59999999999994</v>
      </c>
      <c r="G176" s="27">
        <f t="shared" si="14"/>
        <v>0.60360525797893516</v>
      </c>
      <c r="H176" s="27">
        <f t="shared" si="17"/>
        <v>5.4926387315968307E-2</v>
      </c>
      <c r="I176" s="27">
        <f t="shared" si="15"/>
        <v>0.28527904161146306</v>
      </c>
    </row>
    <row r="177" spans="1:9" x14ac:dyDescent="0.35">
      <c r="A177" s="28">
        <v>1964</v>
      </c>
      <c r="B177" s="28">
        <v>4</v>
      </c>
      <c r="C177" s="27">
        <f t="shared" si="16"/>
        <v>1964.25</v>
      </c>
      <c r="D177" s="29">
        <v>15.074999999999999</v>
      </c>
      <c r="E177" s="28">
        <v>53.300000000000004</v>
      </c>
      <c r="F177" s="28">
        <v>104.19999999999997</v>
      </c>
      <c r="G177" s="27">
        <f t="shared" si="14"/>
        <v>0.49061760267933469</v>
      </c>
      <c r="H177" s="27">
        <f t="shared" si="17"/>
        <v>0.51151631477927084</v>
      </c>
      <c r="I177" s="27">
        <f t="shared" si="15"/>
        <v>0.83059232568035068</v>
      </c>
    </row>
    <row r="178" spans="1:9" x14ac:dyDescent="0.35">
      <c r="A178" s="28">
        <v>1964</v>
      </c>
      <c r="B178" s="28">
        <v>5</v>
      </c>
      <c r="C178" s="27">
        <f t="shared" si="16"/>
        <v>1964.3333333333333</v>
      </c>
      <c r="D178" s="29">
        <v>11.201612903225806</v>
      </c>
      <c r="E178" s="28">
        <v>25.300000000000004</v>
      </c>
      <c r="F178" s="28">
        <v>62.799999999999969</v>
      </c>
      <c r="G178" s="27">
        <f t="shared" si="14"/>
        <v>0.34696646682437354</v>
      </c>
      <c r="H178" s="27">
        <f t="shared" si="17"/>
        <v>0.4028662420382168</v>
      </c>
      <c r="I178" s="27">
        <f t="shared" si="15"/>
        <v>0.70995168642744144</v>
      </c>
    </row>
    <row r="179" spans="1:9" x14ac:dyDescent="0.35">
      <c r="A179" s="28">
        <v>1964</v>
      </c>
      <c r="B179" s="28">
        <v>6</v>
      </c>
      <c r="C179" s="27">
        <f t="shared" si="16"/>
        <v>1964.4166666666667</v>
      </c>
      <c r="D179" s="29">
        <v>9.6116666666666664</v>
      </c>
      <c r="E179" s="28">
        <v>38.4</v>
      </c>
      <c r="F179" s="28">
        <v>41.599999999999987</v>
      </c>
      <c r="G179" s="27">
        <f t="shared" si="14"/>
        <v>0.2942649225390967</v>
      </c>
      <c r="H179" s="27">
        <f t="shared" si="17"/>
        <v>0.92307692307692335</v>
      </c>
      <c r="I179" s="27">
        <f t="shared" si="15"/>
        <v>1.2359106508875741</v>
      </c>
    </row>
    <row r="180" spans="1:9" x14ac:dyDescent="0.35">
      <c r="A180" s="28">
        <v>1964</v>
      </c>
      <c r="B180" s="28">
        <v>7</v>
      </c>
      <c r="C180" s="27">
        <f t="shared" si="16"/>
        <v>1964.5</v>
      </c>
      <c r="D180" s="29">
        <v>9.5596774193548395</v>
      </c>
      <c r="E180" s="28">
        <v>92.399999999999977</v>
      </c>
      <c r="F180" s="28">
        <v>45.600000000000009</v>
      </c>
      <c r="G180" s="27">
        <f t="shared" si="14"/>
        <v>0.29261720070195962</v>
      </c>
      <c r="H180" s="27">
        <f t="shared" si="17"/>
        <v>1.25</v>
      </c>
      <c r="I180" s="27">
        <f t="shared" si="15"/>
        <v>1.49961875</v>
      </c>
    </row>
    <row r="181" spans="1:9" x14ac:dyDescent="0.35">
      <c r="A181" s="28">
        <v>1964</v>
      </c>
      <c r="B181" s="28">
        <v>8</v>
      </c>
      <c r="C181" s="27">
        <f t="shared" si="16"/>
        <v>1964.5833333333333</v>
      </c>
      <c r="D181" s="29">
        <v>9.6548387096774189</v>
      </c>
      <c r="E181" s="28">
        <v>43.099999999999994</v>
      </c>
      <c r="F181" s="28">
        <v>64.800000000000011</v>
      </c>
      <c r="G181" s="27">
        <f t="shared" si="14"/>
        <v>0.29563697288886809</v>
      </c>
      <c r="H181" s="27">
        <f t="shared" si="17"/>
        <v>0.6651234567901233</v>
      </c>
      <c r="I181" s="27">
        <f t="shared" si="15"/>
        <v>0.99143080394566352</v>
      </c>
    </row>
    <row r="182" spans="1:9" x14ac:dyDescent="0.35">
      <c r="A182" s="28">
        <v>1964</v>
      </c>
      <c r="B182" s="28">
        <v>9</v>
      </c>
      <c r="C182" s="27">
        <f t="shared" si="16"/>
        <v>1964.6666666666667</v>
      </c>
      <c r="D182" s="29">
        <v>11.275000000000002</v>
      </c>
      <c r="E182" s="28">
        <v>81.199999999999989</v>
      </c>
      <c r="F182" s="28">
        <v>91.600000000000009</v>
      </c>
      <c r="G182" s="27">
        <f t="shared" si="14"/>
        <v>0.34950193188929607</v>
      </c>
      <c r="H182" s="27">
        <f t="shared" si="17"/>
        <v>0.88646288209606972</v>
      </c>
      <c r="I182" s="27">
        <f t="shared" si="15"/>
        <v>1.2031645887759577</v>
      </c>
    </row>
    <row r="183" spans="1:9" x14ac:dyDescent="0.35">
      <c r="A183" s="28">
        <v>1964</v>
      </c>
      <c r="B183" s="28">
        <v>10</v>
      </c>
      <c r="C183" s="27">
        <f t="shared" si="16"/>
        <v>1964.75</v>
      </c>
      <c r="D183" s="29">
        <v>12.298387096774194</v>
      </c>
      <c r="E183" s="28">
        <v>81.499999999999986</v>
      </c>
      <c r="F183" s="28">
        <v>140.00000000000006</v>
      </c>
      <c r="G183" s="27">
        <f t="shared" si="14"/>
        <v>0.38572007854177337</v>
      </c>
      <c r="H183" s="27">
        <f t="shared" si="17"/>
        <v>0.58214285714285685</v>
      </c>
      <c r="I183" s="27">
        <f t="shared" si="15"/>
        <v>0.90595791198979558</v>
      </c>
    </row>
    <row r="184" spans="1:9" x14ac:dyDescent="0.35">
      <c r="A184" s="28">
        <v>1964</v>
      </c>
      <c r="B184" s="28">
        <v>11</v>
      </c>
      <c r="C184" s="27">
        <f t="shared" si="16"/>
        <v>1964.8333333333333</v>
      </c>
      <c r="D184" s="29">
        <v>16.363333333333333</v>
      </c>
      <c r="E184" s="28">
        <v>50.199999999999996</v>
      </c>
      <c r="F184" s="28">
        <v>189.99999999999994</v>
      </c>
      <c r="G184" s="27">
        <f t="shared" si="14"/>
        <v>0.54145896355190348</v>
      </c>
      <c r="H184" s="27">
        <f t="shared" si="17"/>
        <v>0.26421052631578951</v>
      </c>
      <c r="I184" s="27">
        <f t="shared" si="15"/>
        <v>0.54771973263157891</v>
      </c>
    </row>
    <row r="185" spans="1:9" x14ac:dyDescent="0.35">
      <c r="A185" s="28">
        <v>1964</v>
      </c>
      <c r="B185" s="28">
        <v>12</v>
      </c>
      <c r="C185" s="27">
        <f t="shared" si="16"/>
        <v>1964.9166666666667</v>
      </c>
      <c r="D185" s="29">
        <v>15.716129032258069</v>
      </c>
      <c r="E185" s="28">
        <v>22.3</v>
      </c>
      <c r="F185" s="28">
        <v>233.00000000000006</v>
      </c>
      <c r="G185" s="27">
        <f t="shared" si="14"/>
        <v>0.51581327652342412</v>
      </c>
      <c r="H185" s="27">
        <f t="shared" si="17"/>
        <v>9.5708154506437743E-2</v>
      </c>
      <c r="I185" s="27">
        <f t="shared" si="15"/>
        <v>0.33807723338061113</v>
      </c>
    </row>
    <row r="186" spans="1:9" x14ac:dyDescent="0.35">
      <c r="A186" s="28">
        <v>1965</v>
      </c>
      <c r="B186" s="28">
        <v>1</v>
      </c>
      <c r="C186" s="27">
        <f t="shared" si="16"/>
        <v>1965</v>
      </c>
      <c r="D186" s="29">
        <v>19.480645161290322</v>
      </c>
      <c r="E186" s="28">
        <v>0.5</v>
      </c>
      <c r="F186" s="28">
        <v>253.80000000000007</v>
      </c>
      <c r="G186" s="27">
        <f t="shared" si="14"/>
        <v>0.66520879499587982</v>
      </c>
      <c r="H186" s="27">
        <f t="shared" si="17"/>
        <v>1.9700551615445226E-3</v>
      </c>
      <c r="I186" s="27">
        <f t="shared" si="15"/>
        <v>0.21552120690640175</v>
      </c>
    </row>
    <row r="187" spans="1:9" x14ac:dyDescent="0.35">
      <c r="A187" s="28">
        <v>1965</v>
      </c>
      <c r="B187" s="28">
        <v>2</v>
      </c>
      <c r="C187" s="27">
        <f t="shared" si="16"/>
        <v>1965.0833333333333</v>
      </c>
      <c r="D187" s="29">
        <v>22.455357142857139</v>
      </c>
      <c r="E187" s="28">
        <v>0</v>
      </c>
      <c r="F187" s="28">
        <v>214.4</v>
      </c>
      <c r="G187" s="27">
        <f t="shared" si="14"/>
        <v>0.77676203537787525</v>
      </c>
      <c r="H187" s="27">
        <f t="shared" si="17"/>
        <v>0</v>
      </c>
      <c r="I187" s="27">
        <f t="shared" si="15"/>
        <v>0.21290000000000001</v>
      </c>
    </row>
    <row r="188" spans="1:9" x14ac:dyDescent="0.35">
      <c r="A188" s="28">
        <v>1965</v>
      </c>
      <c r="B188" s="28">
        <v>3</v>
      </c>
      <c r="C188" s="27">
        <f t="shared" si="16"/>
        <v>1965.1666666666667</v>
      </c>
      <c r="D188" s="29">
        <v>18.240322580645163</v>
      </c>
      <c r="E188" s="28">
        <v>10.6</v>
      </c>
      <c r="F188" s="28">
        <v>176.59999999999994</v>
      </c>
      <c r="G188" s="27">
        <f t="shared" si="14"/>
        <v>0.61625009063105307</v>
      </c>
      <c r="H188" s="27">
        <f t="shared" si="17"/>
        <v>6.002265005662516E-2</v>
      </c>
      <c r="I188" s="27">
        <f t="shared" si="15"/>
        <v>0.29192081124653552</v>
      </c>
    </row>
    <row r="189" spans="1:9" x14ac:dyDescent="0.35">
      <c r="A189" s="28">
        <v>1965</v>
      </c>
      <c r="B189" s="28">
        <v>4</v>
      </c>
      <c r="C189" s="27">
        <f t="shared" si="16"/>
        <v>1965.25</v>
      </c>
      <c r="D189" s="29">
        <v>13.139999999999997</v>
      </c>
      <c r="E189" s="28">
        <v>19.600000000000001</v>
      </c>
      <c r="F189" s="28">
        <v>104.19999999999997</v>
      </c>
      <c r="G189" s="27">
        <f t="shared" si="14"/>
        <v>0.41660800617347027</v>
      </c>
      <c r="H189" s="27">
        <f t="shared" si="17"/>
        <v>0.1880998080614204</v>
      </c>
      <c r="I189" s="27">
        <f t="shared" si="15"/>
        <v>0.45472327946036167</v>
      </c>
    </row>
    <row r="190" spans="1:9" x14ac:dyDescent="0.35">
      <c r="A190" s="28">
        <v>1965</v>
      </c>
      <c r="B190" s="28">
        <v>5</v>
      </c>
      <c r="C190" s="27">
        <f t="shared" si="16"/>
        <v>1965.3333333333333</v>
      </c>
      <c r="D190" s="29">
        <v>12.55967741935484</v>
      </c>
      <c r="E190" s="28">
        <v>73.59999999999998</v>
      </c>
      <c r="F190" s="28">
        <v>62.799999999999969</v>
      </c>
      <c r="G190" s="27">
        <f t="shared" si="14"/>
        <v>0.39520995033858164</v>
      </c>
      <c r="H190" s="27">
        <f t="shared" si="17"/>
        <v>1.1719745222929938</v>
      </c>
      <c r="I190" s="27">
        <f t="shared" si="15"/>
        <v>1.4413666801898659</v>
      </c>
    </row>
    <row r="191" spans="1:9" x14ac:dyDescent="0.35">
      <c r="A191" s="28">
        <v>1965</v>
      </c>
      <c r="B191" s="28">
        <v>6</v>
      </c>
      <c r="C191" s="27">
        <f t="shared" si="16"/>
        <v>1965.4166666666667</v>
      </c>
      <c r="D191" s="29">
        <v>9.0250000000000004</v>
      </c>
      <c r="E191" s="28">
        <v>28</v>
      </c>
      <c r="F191" s="28">
        <v>41.599999999999987</v>
      </c>
      <c r="G191" s="27">
        <f t="shared" si="14"/>
        <v>0.2759635039552204</v>
      </c>
      <c r="H191" s="27">
        <f t="shared" si="17"/>
        <v>0.67307692307692324</v>
      </c>
      <c r="I191" s="27">
        <f t="shared" si="15"/>
        <v>0.99944863165680498</v>
      </c>
    </row>
    <row r="192" spans="1:9" x14ac:dyDescent="0.35">
      <c r="A192" s="28">
        <v>1965</v>
      </c>
      <c r="B192" s="28">
        <v>7</v>
      </c>
      <c r="C192" s="27">
        <f t="shared" si="16"/>
        <v>1965.5</v>
      </c>
      <c r="D192" s="29">
        <v>8.5096774193548388</v>
      </c>
      <c r="E192" s="28">
        <v>40.199999999999996</v>
      </c>
      <c r="F192" s="28">
        <v>45.600000000000009</v>
      </c>
      <c r="G192" s="27">
        <f t="shared" si="14"/>
        <v>0.26042688255087953</v>
      </c>
      <c r="H192" s="27">
        <f t="shared" si="17"/>
        <v>0.8815789473684208</v>
      </c>
      <c r="I192" s="27">
        <f t="shared" si="15"/>
        <v>1.1987476973684208</v>
      </c>
    </row>
    <row r="193" spans="1:9" x14ac:dyDescent="0.35">
      <c r="A193" s="28">
        <v>1965</v>
      </c>
      <c r="B193" s="28">
        <v>8</v>
      </c>
      <c r="C193" s="27">
        <f t="shared" si="16"/>
        <v>1965.5833333333333</v>
      </c>
      <c r="D193" s="29">
        <v>9.5080645161290303</v>
      </c>
      <c r="E193" s="28">
        <v>70.2</v>
      </c>
      <c r="F193" s="28">
        <v>64.800000000000011</v>
      </c>
      <c r="G193" s="27">
        <f t="shared" si="14"/>
        <v>0.29098633755615638</v>
      </c>
      <c r="H193" s="27">
        <f t="shared" si="17"/>
        <v>1.0833333333333333</v>
      </c>
      <c r="I193" s="27">
        <f t="shared" si="15"/>
        <v>1.3716243055555555</v>
      </c>
    </row>
    <row r="194" spans="1:9" x14ac:dyDescent="0.35">
      <c r="A194" s="28">
        <v>1965</v>
      </c>
      <c r="B194" s="28">
        <v>9</v>
      </c>
      <c r="C194" s="27">
        <f t="shared" si="16"/>
        <v>1965.6666666666667</v>
      </c>
      <c r="D194" s="29">
        <v>12.061666666666664</v>
      </c>
      <c r="E194" s="28">
        <v>29.900000000000002</v>
      </c>
      <c r="F194" s="28">
        <v>91.600000000000009</v>
      </c>
      <c r="G194" s="27">
        <f t="shared" si="14"/>
        <v>0.3772046806488748</v>
      </c>
      <c r="H194" s="27">
        <f t="shared" si="17"/>
        <v>0.32641921397379914</v>
      </c>
      <c r="I194" s="27">
        <f t="shared" si="15"/>
        <v>0.62165357866459459</v>
      </c>
    </row>
    <row r="195" spans="1:9" x14ac:dyDescent="0.35">
      <c r="A195" s="28">
        <v>1965</v>
      </c>
      <c r="B195" s="28">
        <v>10</v>
      </c>
      <c r="C195" s="27">
        <f t="shared" si="16"/>
        <v>1965.75</v>
      </c>
      <c r="D195" s="29">
        <v>16.562903225806455</v>
      </c>
      <c r="E195" s="28">
        <v>10.5</v>
      </c>
      <c r="F195" s="28">
        <v>140.00000000000006</v>
      </c>
      <c r="G195" s="27">
        <f t="shared" si="14"/>
        <v>0.54939694331526423</v>
      </c>
      <c r="H195" s="27">
        <f t="shared" si="17"/>
        <v>7.4999999999999969E-2</v>
      </c>
      <c r="I195" s="27">
        <f t="shared" si="15"/>
        <v>0.31136768749999999</v>
      </c>
    </row>
    <row r="196" spans="1:9" x14ac:dyDescent="0.35">
      <c r="A196" s="28">
        <v>1965</v>
      </c>
      <c r="B196" s="28">
        <v>11</v>
      </c>
      <c r="C196" s="27">
        <f t="shared" si="16"/>
        <v>1965.8333333333333</v>
      </c>
      <c r="D196" s="29">
        <v>16.556666666666665</v>
      </c>
      <c r="E196" s="28">
        <v>25.599999999999998</v>
      </c>
      <c r="F196" s="28">
        <v>189.99999999999994</v>
      </c>
      <c r="G196" s="27">
        <f t="shared" si="14"/>
        <v>0.54914872075915266</v>
      </c>
      <c r="H196" s="27">
        <f t="shared" si="17"/>
        <v>0.13473684210526318</v>
      </c>
      <c r="I196" s="27">
        <f t="shared" si="15"/>
        <v>0.38785417263157901</v>
      </c>
    </row>
    <row r="197" spans="1:9" x14ac:dyDescent="0.35">
      <c r="A197" s="28">
        <v>1965</v>
      </c>
      <c r="B197" s="28">
        <v>12</v>
      </c>
      <c r="C197" s="27">
        <f t="shared" si="16"/>
        <v>1965.9166666666667</v>
      </c>
      <c r="D197" s="29">
        <v>22.048387096774192</v>
      </c>
      <c r="E197" s="28">
        <v>25.5</v>
      </c>
      <c r="F197" s="28">
        <v>233.00000000000006</v>
      </c>
      <c r="G197" s="27">
        <f t="shared" si="14"/>
        <v>0.76221702022686411</v>
      </c>
      <c r="H197" s="27">
        <f t="shared" si="17"/>
        <v>0.10944206008583689</v>
      </c>
      <c r="I197" s="27">
        <f t="shared" si="15"/>
        <v>0.35567719565657863</v>
      </c>
    </row>
    <row r="198" spans="1:9" x14ac:dyDescent="0.35">
      <c r="A198" s="28">
        <v>1966</v>
      </c>
      <c r="B198" s="28">
        <v>1</v>
      </c>
      <c r="C198" s="27">
        <f t="shared" si="16"/>
        <v>1966</v>
      </c>
      <c r="D198" s="29">
        <v>22.770967741935483</v>
      </c>
      <c r="E198" s="28">
        <v>9.6</v>
      </c>
      <c r="F198" s="28">
        <v>253.80000000000007</v>
      </c>
      <c r="G198" s="27">
        <f t="shared" ref="G198:G261" si="18">IF(D198&gt;tmax,0,((tmax-D198)/(tmax-topt))^ta*EXP((ta/tb)*(1-((tmax-D198)/(tmax-topt))^tb)))</f>
        <v>0.78784347638085628</v>
      </c>
      <c r="H198" s="27">
        <f t="shared" si="17"/>
        <v>3.7825059101654832E-2</v>
      </c>
      <c r="I198" s="27">
        <f t="shared" ref="I198:I261" si="19">wfacpar1+(wfacpar2*H198)-(wfacpar3*H198^2)</f>
        <v>0.26289991728562723</v>
      </c>
    </row>
    <row r="199" spans="1:9" x14ac:dyDescent="0.35">
      <c r="A199" s="28">
        <v>1966</v>
      </c>
      <c r="B199" s="28">
        <v>2</v>
      </c>
      <c r="C199" s="27">
        <f t="shared" ref="C199:C262" si="20">A199+((B199-1)/12)</f>
        <v>1966.0833333333333</v>
      </c>
      <c r="D199" s="29">
        <v>20.255357142857143</v>
      </c>
      <c r="E199" s="28">
        <v>29.5</v>
      </c>
      <c r="F199" s="28">
        <v>214.4</v>
      </c>
      <c r="G199" s="27">
        <f t="shared" si="18"/>
        <v>0.69525574453590167</v>
      </c>
      <c r="H199" s="27">
        <f t="shared" ref="H199:H262" si="21">MIN(1.25,E199/F199)</f>
        <v>0.13759328358208955</v>
      </c>
      <c r="I199" s="27">
        <f t="shared" si="19"/>
        <v>0.3914683901577119</v>
      </c>
    </row>
    <row r="200" spans="1:9" x14ac:dyDescent="0.35">
      <c r="A200" s="28">
        <v>1966</v>
      </c>
      <c r="B200" s="28">
        <v>3</v>
      </c>
      <c r="C200" s="27">
        <f t="shared" si="20"/>
        <v>1966.1666666666667</v>
      </c>
      <c r="D200" s="29">
        <v>18.29032258064516</v>
      </c>
      <c r="E200" s="28">
        <v>29.999999999999996</v>
      </c>
      <c r="F200" s="28">
        <v>176.59999999999994</v>
      </c>
      <c r="G200" s="27">
        <f t="shared" si="18"/>
        <v>0.61823731704274953</v>
      </c>
      <c r="H200" s="27">
        <f t="shared" si="21"/>
        <v>0.16987542468856176</v>
      </c>
      <c r="I200" s="27">
        <f t="shared" si="19"/>
        <v>0.43204083692344003</v>
      </c>
    </row>
    <row r="201" spans="1:9" x14ac:dyDescent="0.35">
      <c r="A201" s="28">
        <v>1966</v>
      </c>
      <c r="B201" s="28">
        <v>4</v>
      </c>
      <c r="C201" s="27">
        <f t="shared" si="20"/>
        <v>1966.25</v>
      </c>
      <c r="D201" s="29">
        <v>14.255000000000003</v>
      </c>
      <c r="E201" s="28">
        <v>5.0999999999999996</v>
      </c>
      <c r="F201" s="28">
        <v>104.19999999999997</v>
      </c>
      <c r="G201" s="27">
        <f t="shared" si="18"/>
        <v>0.45882007703578598</v>
      </c>
      <c r="H201" s="27">
        <f t="shared" si="21"/>
        <v>4.8944337811900197E-2</v>
      </c>
      <c r="I201" s="27">
        <f t="shared" si="19"/>
        <v>0.27746686784605129</v>
      </c>
    </row>
    <row r="202" spans="1:9" x14ac:dyDescent="0.35">
      <c r="A202" s="28">
        <v>1966</v>
      </c>
      <c r="B202" s="28">
        <v>5</v>
      </c>
      <c r="C202" s="27">
        <f t="shared" si="20"/>
        <v>1966.3333333333333</v>
      </c>
      <c r="D202" s="29">
        <v>11.369354838709679</v>
      </c>
      <c r="E202" s="28">
        <v>40.5</v>
      </c>
      <c r="F202" s="28">
        <v>62.799999999999969</v>
      </c>
      <c r="G202" s="27">
        <f t="shared" si="18"/>
        <v>0.35277440867958304</v>
      </c>
      <c r="H202" s="27">
        <f t="shared" si="21"/>
        <v>0.64490445859872647</v>
      </c>
      <c r="I202" s="27">
        <f t="shared" si="19"/>
        <v>0.9709107395330443</v>
      </c>
    </row>
    <row r="203" spans="1:9" x14ac:dyDescent="0.35">
      <c r="A203" s="28">
        <v>1966</v>
      </c>
      <c r="B203" s="28">
        <v>6</v>
      </c>
      <c r="C203" s="27">
        <f t="shared" si="20"/>
        <v>1966.4166666666667</v>
      </c>
      <c r="D203" s="29">
        <v>9.581666666666667</v>
      </c>
      <c r="E203" s="28">
        <v>60.8</v>
      </c>
      <c r="F203" s="28">
        <v>41.599999999999987</v>
      </c>
      <c r="G203" s="27">
        <f t="shared" si="18"/>
        <v>0.29331350979387677</v>
      </c>
      <c r="H203" s="27">
        <f t="shared" si="21"/>
        <v>1.25</v>
      </c>
      <c r="I203" s="27">
        <f t="shared" si="19"/>
        <v>1.49961875</v>
      </c>
    </row>
    <row r="204" spans="1:9" x14ac:dyDescent="0.35">
      <c r="A204" s="28">
        <v>1966</v>
      </c>
      <c r="B204" s="28">
        <v>7</v>
      </c>
      <c r="C204" s="27">
        <f t="shared" si="20"/>
        <v>1966.5</v>
      </c>
      <c r="D204" s="29">
        <v>8.3580645161290317</v>
      </c>
      <c r="E204" s="28">
        <v>85.799999999999983</v>
      </c>
      <c r="F204" s="28">
        <v>45.600000000000009</v>
      </c>
      <c r="G204" s="27">
        <f t="shared" si="18"/>
        <v>0.25595384465469628</v>
      </c>
      <c r="H204" s="27">
        <f t="shared" si="21"/>
        <v>1.25</v>
      </c>
      <c r="I204" s="27">
        <f t="shared" si="19"/>
        <v>1.49961875</v>
      </c>
    </row>
    <row r="205" spans="1:9" x14ac:dyDescent="0.35">
      <c r="A205" s="28">
        <v>1966</v>
      </c>
      <c r="B205" s="28">
        <v>8</v>
      </c>
      <c r="C205" s="27">
        <f t="shared" si="20"/>
        <v>1966.5833333333333</v>
      </c>
      <c r="D205" s="29">
        <v>8.2967741935483854</v>
      </c>
      <c r="E205" s="28">
        <v>35.099999999999994</v>
      </c>
      <c r="F205" s="28">
        <v>64.800000000000011</v>
      </c>
      <c r="G205" s="27">
        <f t="shared" si="18"/>
        <v>0.25415837125422541</v>
      </c>
      <c r="H205" s="27">
        <f t="shared" si="21"/>
        <v>0.54166666666666652</v>
      </c>
      <c r="I205" s="27">
        <f t="shared" si="19"/>
        <v>0.8630602430555554</v>
      </c>
    </row>
    <row r="206" spans="1:9" x14ac:dyDescent="0.35">
      <c r="A206" s="28">
        <v>1966</v>
      </c>
      <c r="B206" s="28">
        <v>9</v>
      </c>
      <c r="C206" s="27">
        <f t="shared" si="20"/>
        <v>1966.6666666666667</v>
      </c>
      <c r="D206" s="29">
        <v>10.365</v>
      </c>
      <c r="E206" s="28">
        <v>81.400000000000006</v>
      </c>
      <c r="F206" s="28">
        <v>91.600000000000009</v>
      </c>
      <c r="G206" s="27">
        <f t="shared" si="18"/>
        <v>0.31868939696662912</v>
      </c>
      <c r="H206" s="27">
        <f t="shared" si="21"/>
        <v>0.888646288209607</v>
      </c>
      <c r="I206" s="27">
        <f t="shared" si="19"/>
        <v>1.2051354755820827</v>
      </c>
    </row>
    <row r="207" spans="1:9" x14ac:dyDescent="0.35">
      <c r="A207" s="28">
        <v>1966</v>
      </c>
      <c r="B207" s="28">
        <v>10</v>
      </c>
      <c r="C207" s="27">
        <f t="shared" si="20"/>
        <v>1966.75</v>
      </c>
      <c r="D207" s="29">
        <v>13.277419354838708</v>
      </c>
      <c r="E207" s="28">
        <v>27.900000000000002</v>
      </c>
      <c r="F207" s="28">
        <v>140.00000000000006</v>
      </c>
      <c r="G207" s="27">
        <f t="shared" si="18"/>
        <v>0.42173624529480525</v>
      </c>
      <c r="H207" s="27">
        <f t="shared" si="21"/>
        <v>0.19928571428571423</v>
      </c>
      <c r="I207" s="27">
        <f t="shared" si="19"/>
        <v>0.46856610545918359</v>
      </c>
    </row>
    <row r="208" spans="1:9" x14ac:dyDescent="0.35">
      <c r="A208" s="28">
        <v>1966</v>
      </c>
      <c r="B208" s="28">
        <v>11</v>
      </c>
      <c r="C208" s="27">
        <f t="shared" si="20"/>
        <v>1966.8333333333333</v>
      </c>
      <c r="D208" s="29">
        <v>17.71833333333333</v>
      </c>
      <c r="E208" s="28">
        <v>28.700000000000003</v>
      </c>
      <c r="F208" s="28">
        <v>189.99999999999994</v>
      </c>
      <c r="G208" s="27">
        <f t="shared" si="18"/>
        <v>0.59546558682179718</v>
      </c>
      <c r="H208" s="27">
        <f t="shared" si="21"/>
        <v>0.15105263157894744</v>
      </c>
      <c r="I208" s="27">
        <f t="shared" si="19"/>
        <v>0.40844533526315802</v>
      </c>
    </row>
    <row r="209" spans="1:9" x14ac:dyDescent="0.35">
      <c r="A209" s="28">
        <v>1966</v>
      </c>
      <c r="B209" s="28">
        <v>12</v>
      </c>
      <c r="C209" s="27">
        <f t="shared" si="20"/>
        <v>1966.9166666666667</v>
      </c>
      <c r="D209" s="29">
        <v>17.837096774193551</v>
      </c>
      <c r="E209" s="28">
        <v>72.299999999999983</v>
      </c>
      <c r="F209" s="28">
        <v>233.00000000000006</v>
      </c>
      <c r="G209" s="27">
        <f t="shared" si="18"/>
        <v>0.60019941307651115</v>
      </c>
      <c r="H209" s="27">
        <f t="shared" si="21"/>
        <v>0.3103004291845492</v>
      </c>
      <c r="I209" s="27">
        <f t="shared" si="19"/>
        <v>0.60267597345686952</v>
      </c>
    </row>
    <row r="210" spans="1:9" x14ac:dyDescent="0.35">
      <c r="A210" s="28">
        <v>1967</v>
      </c>
      <c r="B210" s="28">
        <v>1</v>
      </c>
      <c r="C210" s="27">
        <f t="shared" si="20"/>
        <v>1967</v>
      </c>
      <c r="D210" s="29">
        <v>19.667741935483875</v>
      </c>
      <c r="E210" s="28">
        <v>12.5</v>
      </c>
      <c r="F210" s="28">
        <v>253.80000000000007</v>
      </c>
      <c r="G210" s="27">
        <f t="shared" si="18"/>
        <v>0.67251185810873215</v>
      </c>
      <c r="H210" s="27">
        <f t="shared" si="21"/>
        <v>4.9251379038613069E-2</v>
      </c>
      <c r="I210" s="27">
        <f t="shared" si="19"/>
        <v>0.27786826449162638</v>
      </c>
    </row>
    <row r="211" spans="1:9" x14ac:dyDescent="0.35">
      <c r="A211" s="28">
        <v>1967</v>
      </c>
      <c r="B211" s="28">
        <v>2</v>
      </c>
      <c r="C211" s="27">
        <f t="shared" si="20"/>
        <v>1967.0833333333333</v>
      </c>
      <c r="D211" s="29">
        <v>21.973214285714281</v>
      </c>
      <c r="E211" s="28">
        <v>23.299999999999997</v>
      </c>
      <c r="F211" s="28">
        <v>214.4</v>
      </c>
      <c r="G211" s="27">
        <f t="shared" si="18"/>
        <v>0.75950041775411659</v>
      </c>
      <c r="H211" s="27">
        <f t="shared" si="21"/>
        <v>0.10867537313432835</v>
      </c>
      <c r="I211" s="27">
        <f t="shared" si="19"/>
        <v>0.35469708738983485</v>
      </c>
    </row>
    <row r="212" spans="1:9" x14ac:dyDescent="0.35">
      <c r="A212" s="28">
        <v>1967</v>
      </c>
      <c r="B212" s="28">
        <v>3</v>
      </c>
      <c r="C212" s="27">
        <f t="shared" si="20"/>
        <v>1967.1666666666667</v>
      </c>
      <c r="D212" s="29">
        <v>17.57741935483871</v>
      </c>
      <c r="E212" s="28">
        <v>5.0999999999999996</v>
      </c>
      <c r="F212" s="28">
        <v>176.59999999999994</v>
      </c>
      <c r="G212" s="27">
        <f t="shared" si="18"/>
        <v>0.58984645737431274</v>
      </c>
      <c r="H212" s="27">
        <f t="shared" si="21"/>
        <v>2.8878822197055502E-2</v>
      </c>
      <c r="I212" s="27">
        <f t="shared" si="19"/>
        <v>0.25113647143284057</v>
      </c>
    </row>
    <row r="213" spans="1:9" x14ac:dyDescent="0.35">
      <c r="A213" s="28">
        <v>1967</v>
      </c>
      <c r="B213" s="28">
        <v>4</v>
      </c>
      <c r="C213" s="27">
        <f t="shared" si="20"/>
        <v>1967.25</v>
      </c>
      <c r="D213" s="29">
        <v>16.686666666666667</v>
      </c>
      <c r="E213" s="28">
        <v>2.9</v>
      </c>
      <c r="F213" s="28">
        <v>104.19999999999997</v>
      </c>
      <c r="G213" s="27">
        <f t="shared" si="18"/>
        <v>0.55432474532983511</v>
      </c>
      <c r="H213" s="27">
        <f t="shared" si="21"/>
        <v>2.7831094049904036E-2</v>
      </c>
      <c r="I213" s="27">
        <f t="shared" si="19"/>
        <v>0.24975628248864395</v>
      </c>
    </row>
    <row r="214" spans="1:9" x14ac:dyDescent="0.35">
      <c r="A214" s="28">
        <v>1967</v>
      </c>
      <c r="B214" s="28">
        <v>5</v>
      </c>
      <c r="C214" s="27">
        <f t="shared" si="20"/>
        <v>1967.3333333333333</v>
      </c>
      <c r="D214" s="29">
        <v>11.956451612903223</v>
      </c>
      <c r="E214" s="28">
        <v>20.5</v>
      </c>
      <c r="F214" s="28">
        <v>62.799999999999969</v>
      </c>
      <c r="G214" s="27">
        <f t="shared" si="18"/>
        <v>0.37344565314453515</v>
      </c>
      <c r="H214" s="27">
        <f t="shared" si="21"/>
        <v>0.32643312101910843</v>
      </c>
      <c r="I214" s="27">
        <f t="shared" si="19"/>
        <v>0.62166989811959927</v>
      </c>
    </row>
    <row r="215" spans="1:9" x14ac:dyDescent="0.35">
      <c r="A215" s="28">
        <v>1967</v>
      </c>
      <c r="B215" s="28">
        <v>6</v>
      </c>
      <c r="C215" s="27">
        <f t="shared" si="20"/>
        <v>1967.4166666666667</v>
      </c>
      <c r="D215" s="29">
        <v>10.584999999999999</v>
      </c>
      <c r="E215" s="28">
        <v>11.5</v>
      </c>
      <c r="F215" s="28">
        <v>41.599999999999987</v>
      </c>
      <c r="G215" s="27">
        <f t="shared" si="18"/>
        <v>0.32601099127573591</v>
      </c>
      <c r="H215" s="27">
        <f t="shared" si="21"/>
        <v>0.27644230769230776</v>
      </c>
      <c r="I215" s="27">
        <f t="shared" si="19"/>
        <v>0.56240448120839504</v>
      </c>
    </row>
    <row r="216" spans="1:9" x14ac:dyDescent="0.35">
      <c r="A216" s="28">
        <v>1967</v>
      </c>
      <c r="B216" s="28">
        <v>7</v>
      </c>
      <c r="C216" s="27">
        <f t="shared" si="20"/>
        <v>1967.5</v>
      </c>
      <c r="D216" s="29">
        <v>9.1564516129032238</v>
      </c>
      <c r="E216" s="28">
        <v>56.499999999999986</v>
      </c>
      <c r="F216" s="28">
        <v>45.600000000000009</v>
      </c>
      <c r="G216" s="27">
        <f t="shared" si="18"/>
        <v>0.28000805083771407</v>
      </c>
      <c r="H216" s="27">
        <f t="shared" si="21"/>
        <v>1.2390350877192977</v>
      </c>
      <c r="I216" s="27">
        <f t="shared" si="19"/>
        <v>1.4916100237573096</v>
      </c>
    </row>
    <row r="217" spans="1:9" x14ac:dyDescent="0.35">
      <c r="A217" s="28">
        <v>1967</v>
      </c>
      <c r="B217" s="28">
        <v>8</v>
      </c>
      <c r="C217" s="27">
        <f t="shared" si="20"/>
        <v>1967.5833333333333</v>
      </c>
      <c r="D217" s="29">
        <v>8.5677419354838715</v>
      </c>
      <c r="E217" s="28">
        <v>36.300000000000004</v>
      </c>
      <c r="F217" s="28">
        <v>64.800000000000011</v>
      </c>
      <c r="G217" s="27">
        <f t="shared" si="18"/>
        <v>0.26215183774216766</v>
      </c>
      <c r="H217" s="27">
        <f t="shared" si="21"/>
        <v>0.56018518518518512</v>
      </c>
      <c r="I217" s="27">
        <f t="shared" si="19"/>
        <v>0.88278474579903965</v>
      </c>
    </row>
    <row r="218" spans="1:9" x14ac:dyDescent="0.35">
      <c r="A218" s="28">
        <v>1967</v>
      </c>
      <c r="B218" s="28">
        <v>9</v>
      </c>
      <c r="C218" s="27">
        <f t="shared" si="20"/>
        <v>1967.6666666666667</v>
      </c>
      <c r="D218" s="29">
        <v>11.221666666666666</v>
      </c>
      <c r="E218" s="28">
        <v>27.5</v>
      </c>
      <c r="F218" s="28">
        <v>91.600000000000009</v>
      </c>
      <c r="G218" s="27">
        <f t="shared" si="18"/>
        <v>0.34765845257852945</v>
      </c>
      <c r="H218" s="27">
        <f t="shared" si="21"/>
        <v>0.30021834061135366</v>
      </c>
      <c r="I218" s="27">
        <f t="shared" si="19"/>
        <v>0.59074198849659609</v>
      </c>
    </row>
    <row r="219" spans="1:9" x14ac:dyDescent="0.35">
      <c r="A219" s="28">
        <v>1967</v>
      </c>
      <c r="B219" s="28">
        <v>10</v>
      </c>
      <c r="C219" s="27">
        <f t="shared" si="20"/>
        <v>1967.75</v>
      </c>
      <c r="D219" s="29">
        <v>16.03064516129032</v>
      </c>
      <c r="E219" s="28">
        <v>21.7</v>
      </c>
      <c r="F219" s="28">
        <v>140.00000000000006</v>
      </c>
      <c r="G219" s="27">
        <f t="shared" si="18"/>
        <v>0.52825464271750644</v>
      </c>
      <c r="H219" s="27">
        <f t="shared" si="21"/>
        <v>0.15499999999999994</v>
      </c>
      <c r="I219" s="27">
        <f t="shared" si="19"/>
        <v>0.41340776749999997</v>
      </c>
    </row>
    <row r="220" spans="1:9" x14ac:dyDescent="0.35">
      <c r="A220" s="28">
        <v>1967</v>
      </c>
      <c r="B220" s="28">
        <v>11</v>
      </c>
      <c r="C220" s="27">
        <f t="shared" si="20"/>
        <v>1967.8333333333333</v>
      </c>
      <c r="D220" s="29">
        <v>17.470000000000002</v>
      </c>
      <c r="E220" s="28">
        <v>0</v>
      </c>
      <c r="F220" s="28">
        <v>189.99999999999994</v>
      </c>
      <c r="G220" s="27">
        <f t="shared" si="18"/>
        <v>0.58556176680320837</v>
      </c>
      <c r="H220" s="27">
        <f t="shared" si="21"/>
        <v>0</v>
      </c>
      <c r="I220" s="27">
        <f t="shared" si="19"/>
        <v>0.21290000000000001</v>
      </c>
    </row>
    <row r="221" spans="1:9" x14ac:dyDescent="0.35">
      <c r="A221" s="28">
        <v>1967</v>
      </c>
      <c r="B221" s="28">
        <v>12</v>
      </c>
      <c r="C221" s="27">
        <f t="shared" si="20"/>
        <v>1967.9166666666667</v>
      </c>
      <c r="D221" s="29">
        <v>18.47258064516129</v>
      </c>
      <c r="E221" s="28">
        <v>12.5</v>
      </c>
      <c r="F221" s="28">
        <v>233.00000000000006</v>
      </c>
      <c r="G221" s="27">
        <f t="shared" si="18"/>
        <v>0.62547384303691222</v>
      </c>
      <c r="H221" s="27">
        <f t="shared" si="21"/>
        <v>5.3648068669527885E-2</v>
      </c>
      <c r="I221" s="27">
        <f t="shared" si="19"/>
        <v>0.28361109018401515</v>
      </c>
    </row>
    <row r="222" spans="1:9" x14ac:dyDescent="0.35">
      <c r="A222" s="28">
        <v>1968</v>
      </c>
      <c r="B222" s="28">
        <v>1</v>
      </c>
      <c r="C222" s="27">
        <f t="shared" si="20"/>
        <v>1968</v>
      </c>
      <c r="D222" s="29">
        <v>23.17258064516129</v>
      </c>
      <c r="E222" s="28">
        <v>33.5</v>
      </c>
      <c r="F222" s="28">
        <v>253.80000000000007</v>
      </c>
      <c r="G222" s="27">
        <f t="shared" si="18"/>
        <v>0.80167637821704829</v>
      </c>
      <c r="H222" s="27">
        <f t="shared" si="21"/>
        <v>0.13199369582348303</v>
      </c>
      <c r="I222" s="27">
        <f t="shared" si="19"/>
        <v>0.38437959952768352</v>
      </c>
    </row>
    <row r="223" spans="1:9" x14ac:dyDescent="0.35">
      <c r="A223" s="28">
        <v>1968</v>
      </c>
      <c r="B223" s="28">
        <v>2</v>
      </c>
      <c r="C223" s="27">
        <f t="shared" si="20"/>
        <v>1968.0833333333333</v>
      </c>
      <c r="D223" s="29">
        <v>23.38275862068966</v>
      </c>
      <c r="E223" s="28">
        <v>34</v>
      </c>
      <c r="F223" s="28">
        <v>220.8</v>
      </c>
      <c r="G223" s="27">
        <f t="shared" si="18"/>
        <v>0.80878952827264639</v>
      </c>
      <c r="H223" s="27">
        <f t="shared" si="21"/>
        <v>0.1539855072463768</v>
      </c>
      <c r="I223" s="27">
        <f t="shared" si="19"/>
        <v>0.41213311640149131</v>
      </c>
    </row>
    <row r="224" spans="1:9" x14ac:dyDescent="0.35">
      <c r="A224" s="28">
        <v>1968</v>
      </c>
      <c r="B224" s="28">
        <v>3</v>
      </c>
      <c r="C224" s="27">
        <f t="shared" si="20"/>
        <v>1968.1666666666667</v>
      </c>
      <c r="D224" s="29">
        <v>19.859677419354842</v>
      </c>
      <c r="E224" s="28">
        <v>28.599999999999998</v>
      </c>
      <c r="F224" s="28">
        <v>176.59999999999994</v>
      </c>
      <c r="G224" s="27">
        <f t="shared" si="18"/>
        <v>0.67997463534977154</v>
      </c>
      <c r="H224" s="27">
        <f t="shared" si="21"/>
        <v>0.16194790486976221</v>
      </c>
      <c r="I224" s="27">
        <f t="shared" si="19"/>
        <v>0.42212405638658496</v>
      </c>
    </row>
    <row r="225" spans="1:9" x14ac:dyDescent="0.35">
      <c r="A225" s="28">
        <v>1968</v>
      </c>
      <c r="B225" s="28">
        <v>4</v>
      </c>
      <c r="C225" s="27">
        <f t="shared" si="20"/>
        <v>1968.25</v>
      </c>
      <c r="D225" s="29">
        <v>16.988333333333333</v>
      </c>
      <c r="E225" s="28">
        <v>31.600000000000005</v>
      </c>
      <c r="F225" s="28">
        <v>104.19999999999997</v>
      </c>
      <c r="G225" s="27">
        <f t="shared" si="18"/>
        <v>0.56634793353302626</v>
      </c>
      <c r="H225" s="27">
        <f t="shared" si="21"/>
        <v>0.30326295585412683</v>
      </c>
      <c r="I225" s="27">
        <f t="shared" si="19"/>
        <v>0.59435101440091964</v>
      </c>
    </row>
    <row r="226" spans="1:9" x14ac:dyDescent="0.35">
      <c r="A226" s="28">
        <v>1968</v>
      </c>
      <c r="B226" s="28">
        <v>5</v>
      </c>
      <c r="C226" s="27">
        <f t="shared" si="20"/>
        <v>1968.3333333333333</v>
      </c>
      <c r="D226" s="29">
        <v>10.703225806451615</v>
      </c>
      <c r="E226" s="28">
        <v>125.40000000000002</v>
      </c>
      <c r="F226" s="28">
        <v>62.799999999999969</v>
      </c>
      <c r="G226" s="27">
        <f t="shared" si="18"/>
        <v>0.32997975336202362</v>
      </c>
      <c r="H226" s="27">
        <f t="shared" si="21"/>
        <v>1.25</v>
      </c>
      <c r="I226" s="27">
        <f t="shared" si="19"/>
        <v>1.49961875</v>
      </c>
    </row>
    <row r="227" spans="1:9" x14ac:dyDescent="0.35">
      <c r="A227" s="28">
        <v>1968</v>
      </c>
      <c r="B227" s="28">
        <v>6</v>
      </c>
      <c r="C227" s="27">
        <f t="shared" si="20"/>
        <v>1968.4166666666667</v>
      </c>
      <c r="D227" s="29">
        <v>9.3433333333333355</v>
      </c>
      <c r="E227" s="28">
        <v>77.899999999999991</v>
      </c>
      <c r="F227" s="28">
        <v>41.599999999999987</v>
      </c>
      <c r="G227" s="27">
        <f t="shared" si="18"/>
        <v>0.28581421474530494</v>
      </c>
      <c r="H227" s="27">
        <f t="shared" si="21"/>
        <v>1.25</v>
      </c>
      <c r="I227" s="27">
        <f t="shared" si="19"/>
        <v>1.49961875</v>
      </c>
    </row>
    <row r="228" spans="1:9" x14ac:dyDescent="0.35">
      <c r="A228" s="28">
        <v>1968</v>
      </c>
      <c r="B228" s="28">
        <v>7</v>
      </c>
      <c r="C228" s="27">
        <f t="shared" si="20"/>
        <v>1968.5</v>
      </c>
      <c r="D228" s="29">
        <v>7.6145161290322596</v>
      </c>
      <c r="E228" s="28">
        <v>78.799999999999983</v>
      </c>
      <c r="F228" s="28">
        <v>45.600000000000009</v>
      </c>
      <c r="G228" s="27">
        <f t="shared" si="18"/>
        <v>0.23467395533166741</v>
      </c>
      <c r="H228" s="27">
        <f t="shared" si="21"/>
        <v>1.25</v>
      </c>
      <c r="I228" s="27">
        <f t="shared" si="19"/>
        <v>1.49961875</v>
      </c>
    </row>
    <row r="229" spans="1:9" x14ac:dyDescent="0.35">
      <c r="A229" s="28">
        <v>1968</v>
      </c>
      <c r="B229" s="28">
        <v>8</v>
      </c>
      <c r="C229" s="27">
        <f t="shared" si="20"/>
        <v>1968.5833333333333</v>
      </c>
      <c r="D229" s="29">
        <v>8.6596774193548391</v>
      </c>
      <c r="E229" s="28">
        <v>101.89999999999999</v>
      </c>
      <c r="F229" s="28">
        <v>64.800000000000011</v>
      </c>
      <c r="G229" s="27">
        <f t="shared" si="18"/>
        <v>0.26489641288500859</v>
      </c>
      <c r="H229" s="27">
        <f t="shared" si="21"/>
        <v>1.25</v>
      </c>
      <c r="I229" s="27">
        <f t="shared" si="19"/>
        <v>1.49961875</v>
      </c>
    </row>
    <row r="230" spans="1:9" x14ac:dyDescent="0.35">
      <c r="A230" s="28">
        <v>1968</v>
      </c>
      <c r="B230" s="28">
        <v>9</v>
      </c>
      <c r="C230" s="27">
        <f t="shared" si="20"/>
        <v>1968.6666666666667</v>
      </c>
      <c r="D230" s="29">
        <v>10.628333333333334</v>
      </c>
      <c r="E230" s="28">
        <v>33.4</v>
      </c>
      <c r="F230" s="28">
        <v>91.600000000000009</v>
      </c>
      <c r="G230" s="27">
        <f t="shared" si="18"/>
        <v>0.32746290776056391</v>
      </c>
      <c r="H230" s="27">
        <f t="shared" si="21"/>
        <v>0.36462882096069865</v>
      </c>
      <c r="I230" s="27">
        <f t="shared" si="19"/>
        <v>0.66613911777044676</v>
      </c>
    </row>
    <row r="231" spans="1:9" x14ac:dyDescent="0.35">
      <c r="A231" s="28">
        <v>1968</v>
      </c>
      <c r="B231" s="28">
        <v>10</v>
      </c>
      <c r="C231" s="27">
        <f t="shared" si="20"/>
        <v>1968.75</v>
      </c>
      <c r="D231" s="29">
        <v>14.012903225806454</v>
      </c>
      <c r="E231" s="28">
        <v>83.1</v>
      </c>
      <c r="F231" s="28">
        <v>140.00000000000006</v>
      </c>
      <c r="G231" s="27">
        <f t="shared" si="18"/>
        <v>0.44954443399857019</v>
      </c>
      <c r="H231" s="27">
        <f t="shared" si="21"/>
        <v>0.59357142857142831</v>
      </c>
      <c r="I231" s="27">
        <f t="shared" si="19"/>
        <v>0.9179270564795915</v>
      </c>
    </row>
    <row r="232" spans="1:9" x14ac:dyDescent="0.35">
      <c r="A232" s="28">
        <v>1968</v>
      </c>
      <c r="B232" s="28">
        <v>11</v>
      </c>
      <c r="C232" s="27">
        <f t="shared" si="20"/>
        <v>1968.8333333333333</v>
      </c>
      <c r="D232" s="29">
        <v>14.931666666666668</v>
      </c>
      <c r="E232" s="28">
        <v>43.79999999999999</v>
      </c>
      <c r="F232" s="28">
        <v>189.99999999999994</v>
      </c>
      <c r="G232" s="27">
        <f t="shared" si="18"/>
        <v>0.48502125345794733</v>
      </c>
      <c r="H232" s="27">
        <f t="shared" si="21"/>
        <v>0.23052631578947369</v>
      </c>
      <c r="I232" s="27">
        <f t="shared" si="19"/>
        <v>0.50690726947368425</v>
      </c>
    </row>
    <row r="233" spans="1:9" x14ac:dyDescent="0.35">
      <c r="A233" s="28">
        <v>1968</v>
      </c>
      <c r="B233" s="28">
        <v>12</v>
      </c>
      <c r="C233" s="27">
        <f t="shared" si="20"/>
        <v>1968.9166666666667</v>
      </c>
      <c r="D233" s="29">
        <v>18.025806451612901</v>
      </c>
      <c r="E233" s="28">
        <v>35.9</v>
      </c>
      <c r="F233" s="28">
        <v>233.00000000000006</v>
      </c>
      <c r="G233" s="27">
        <f t="shared" si="18"/>
        <v>0.60771598755987533</v>
      </c>
      <c r="H233" s="27">
        <f t="shared" si="21"/>
        <v>0.15407725321888407</v>
      </c>
      <c r="I233" s="27">
        <f t="shared" si="19"/>
        <v>0.41224841030411308</v>
      </c>
    </row>
    <row r="234" spans="1:9" x14ac:dyDescent="0.35">
      <c r="A234" s="28">
        <v>1969</v>
      </c>
      <c r="B234" s="28">
        <v>1</v>
      </c>
      <c r="C234" s="27">
        <f t="shared" si="20"/>
        <v>1969</v>
      </c>
      <c r="D234" s="29">
        <v>22.5</v>
      </c>
      <c r="E234" s="28">
        <v>19.100000000000001</v>
      </c>
      <c r="F234" s="28">
        <v>253.80000000000007</v>
      </c>
      <c r="G234" s="27">
        <f t="shared" si="18"/>
        <v>0.77834031893614719</v>
      </c>
      <c r="H234" s="27">
        <f t="shared" si="21"/>
        <v>7.5256107171000772E-2</v>
      </c>
      <c r="I234" s="27">
        <f t="shared" si="19"/>
        <v>0.31169928051846757</v>
      </c>
    </row>
    <row r="235" spans="1:9" x14ac:dyDescent="0.35">
      <c r="A235" s="28">
        <v>1969</v>
      </c>
      <c r="B235" s="28">
        <v>2</v>
      </c>
      <c r="C235" s="27">
        <f t="shared" si="20"/>
        <v>1969.0833333333333</v>
      </c>
      <c r="D235" s="29">
        <v>19.851785714285715</v>
      </c>
      <c r="E235" s="28">
        <v>101.6</v>
      </c>
      <c r="F235" s="28">
        <v>214.4</v>
      </c>
      <c r="G235" s="27">
        <f t="shared" si="18"/>
        <v>0.67966840572623433</v>
      </c>
      <c r="H235" s="27">
        <f t="shared" si="21"/>
        <v>0.47388059701492535</v>
      </c>
      <c r="I235" s="27">
        <f t="shared" si="19"/>
        <v>0.78944806610603691</v>
      </c>
    </row>
    <row r="236" spans="1:9" x14ac:dyDescent="0.35">
      <c r="A236" s="28">
        <v>1969</v>
      </c>
      <c r="B236" s="28">
        <v>3</v>
      </c>
      <c r="C236" s="27">
        <f t="shared" si="20"/>
        <v>1969.1666666666667</v>
      </c>
      <c r="D236" s="29">
        <v>17.533870967741933</v>
      </c>
      <c r="E236" s="28">
        <v>23.8</v>
      </c>
      <c r="F236" s="28">
        <v>176.59999999999994</v>
      </c>
      <c r="G236" s="27">
        <f t="shared" si="18"/>
        <v>0.58810951760221197</v>
      </c>
      <c r="H236" s="27">
        <f t="shared" si="21"/>
        <v>0.13476783691959235</v>
      </c>
      <c r="I236" s="27">
        <f t="shared" si="19"/>
        <v>0.38789341109083247</v>
      </c>
    </row>
    <row r="237" spans="1:9" x14ac:dyDescent="0.35">
      <c r="A237" s="28">
        <v>1969</v>
      </c>
      <c r="B237" s="28">
        <v>4</v>
      </c>
      <c r="C237" s="27">
        <f t="shared" si="20"/>
        <v>1969.25</v>
      </c>
      <c r="D237" s="29">
        <v>14.581666666666667</v>
      </c>
      <c r="E237" s="28">
        <v>25.200000000000003</v>
      </c>
      <c r="F237" s="28">
        <v>104.19999999999997</v>
      </c>
      <c r="G237" s="27">
        <f t="shared" si="18"/>
        <v>0.47142120823220701</v>
      </c>
      <c r="H237" s="27">
        <f t="shared" si="21"/>
        <v>0.24184261036468338</v>
      </c>
      <c r="I237" s="27">
        <f t="shared" si="19"/>
        <v>0.52067939662762819</v>
      </c>
    </row>
    <row r="238" spans="1:9" x14ac:dyDescent="0.35">
      <c r="A238" s="28">
        <v>1969</v>
      </c>
      <c r="B238" s="28">
        <v>5</v>
      </c>
      <c r="C238" s="27">
        <f t="shared" si="20"/>
        <v>1969.3333333333333</v>
      </c>
      <c r="D238" s="29">
        <v>10.214516129032258</v>
      </c>
      <c r="E238" s="28">
        <v>60.699999999999996</v>
      </c>
      <c r="F238" s="28">
        <v>62.799999999999969</v>
      </c>
      <c r="G238" s="27">
        <f t="shared" si="18"/>
        <v>0.31372966985745543</v>
      </c>
      <c r="H238" s="27">
        <f t="shared" si="21"/>
        <v>0.96656050955414052</v>
      </c>
      <c r="I238" s="27">
        <f t="shared" si="19"/>
        <v>1.2739601147612483</v>
      </c>
    </row>
    <row r="239" spans="1:9" x14ac:dyDescent="0.35">
      <c r="A239" s="28">
        <v>1969</v>
      </c>
      <c r="B239" s="28">
        <v>6</v>
      </c>
      <c r="C239" s="27">
        <f t="shared" si="20"/>
        <v>1969.4166666666667</v>
      </c>
      <c r="D239" s="29">
        <v>8.8583333333333325</v>
      </c>
      <c r="E239" s="28">
        <v>23.5</v>
      </c>
      <c r="F239" s="28">
        <v>41.599999999999987</v>
      </c>
      <c r="G239" s="27">
        <f t="shared" si="18"/>
        <v>0.27088273091861126</v>
      </c>
      <c r="H239" s="27">
        <f t="shared" si="21"/>
        <v>0.56490384615384637</v>
      </c>
      <c r="I239" s="27">
        <f t="shared" si="19"/>
        <v>0.88778424267289224</v>
      </c>
    </row>
    <row r="240" spans="1:9" x14ac:dyDescent="0.35">
      <c r="A240" s="28">
        <v>1969</v>
      </c>
      <c r="B240" s="28">
        <v>7</v>
      </c>
      <c r="C240" s="27">
        <f t="shared" si="20"/>
        <v>1969.5</v>
      </c>
      <c r="D240" s="29">
        <v>9.6161290322580673</v>
      </c>
      <c r="E240" s="28">
        <v>102.69999999999999</v>
      </c>
      <c r="F240" s="28">
        <v>45.600000000000009</v>
      </c>
      <c r="G240" s="27">
        <f t="shared" si="18"/>
        <v>0.29440658234391803</v>
      </c>
      <c r="H240" s="27">
        <f t="shared" si="21"/>
        <v>1.25</v>
      </c>
      <c r="I240" s="27">
        <f t="shared" si="19"/>
        <v>1.49961875</v>
      </c>
    </row>
    <row r="241" spans="1:9" x14ac:dyDescent="0.35">
      <c r="A241" s="28">
        <v>1969</v>
      </c>
      <c r="B241" s="28">
        <v>8</v>
      </c>
      <c r="C241" s="27">
        <f t="shared" si="20"/>
        <v>1969.5833333333333</v>
      </c>
      <c r="D241" s="29">
        <v>9.9258064516129014</v>
      </c>
      <c r="E241" s="28">
        <v>27.800000000000004</v>
      </c>
      <c r="F241" s="28">
        <v>64.800000000000011</v>
      </c>
      <c r="G241" s="27">
        <f t="shared" si="18"/>
        <v>0.30432621513262775</v>
      </c>
      <c r="H241" s="27">
        <f t="shared" si="21"/>
        <v>0.42901234567901236</v>
      </c>
      <c r="I241" s="27">
        <f t="shared" si="19"/>
        <v>0.73950378276939488</v>
      </c>
    </row>
    <row r="242" spans="1:9" x14ac:dyDescent="0.35">
      <c r="A242" s="28">
        <v>1969</v>
      </c>
      <c r="B242" s="28">
        <v>9</v>
      </c>
      <c r="C242" s="27">
        <f t="shared" si="20"/>
        <v>1969.6666666666667</v>
      </c>
      <c r="D242" s="29">
        <v>8.9433333333333351</v>
      </c>
      <c r="E242" s="28">
        <v>59.899999999999984</v>
      </c>
      <c r="F242" s="28">
        <v>91.600000000000009</v>
      </c>
      <c r="G242" s="27">
        <f t="shared" si="18"/>
        <v>0.27346729523725261</v>
      </c>
      <c r="H242" s="27">
        <f t="shared" si="21"/>
        <v>0.65393013100436659</v>
      </c>
      <c r="I242" s="27">
        <f t="shared" si="19"/>
        <v>0.98009518446921284</v>
      </c>
    </row>
    <row r="243" spans="1:9" x14ac:dyDescent="0.35">
      <c r="A243" s="28">
        <v>1969</v>
      </c>
      <c r="B243" s="28">
        <v>10</v>
      </c>
      <c r="C243" s="27">
        <f t="shared" si="20"/>
        <v>1969.75</v>
      </c>
      <c r="D243" s="29">
        <v>15.235483870967741</v>
      </c>
      <c r="E243" s="28">
        <v>1.1000000000000001</v>
      </c>
      <c r="F243" s="28">
        <v>140.00000000000006</v>
      </c>
      <c r="G243" s="27">
        <f t="shared" si="18"/>
        <v>0.496900549492165</v>
      </c>
      <c r="H243" s="27">
        <f t="shared" si="21"/>
        <v>7.8571428571428542E-3</v>
      </c>
      <c r="I243" s="27">
        <f t="shared" si="19"/>
        <v>0.22334296056122449</v>
      </c>
    </row>
    <row r="244" spans="1:9" x14ac:dyDescent="0.35">
      <c r="A244" s="28">
        <v>1969</v>
      </c>
      <c r="B244" s="28">
        <v>11</v>
      </c>
      <c r="C244" s="27">
        <f t="shared" si="20"/>
        <v>1969.8333333333333</v>
      </c>
      <c r="D244" s="29">
        <v>16.849999999999998</v>
      </c>
      <c r="E244" s="28">
        <v>22.200000000000003</v>
      </c>
      <c r="F244" s="28">
        <v>189.99999999999994</v>
      </c>
      <c r="G244" s="27">
        <f t="shared" si="18"/>
        <v>0.56083278431255701</v>
      </c>
      <c r="H244" s="27">
        <f t="shared" si="21"/>
        <v>0.11684210526315794</v>
      </c>
      <c r="I244" s="27">
        <f t="shared" si="19"/>
        <v>0.36512259578947376</v>
      </c>
    </row>
    <row r="245" spans="1:9" x14ac:dyDescent="0.35">
      <c r="A245" s="28">
        <v>1969</v>
      </c>
      <c r="B245" s="28">
        <v>12</v>
      </c>
      <c r="C245" s="27">
        <f t="shared" si="20"/>
        <v>1969.9166666666667</v>
      </c>
      <c r="D245" s="29">
        <v>16.737096774193546</v>
      </c>
      <c r="E245" s="28">
        <v>41.1</v>
      </c>
      <c r="F245" s="28">
        <v>229.80000000000007</v>
      </c>
      <c r="G245" s="27">
        <f t="shared" si="18"/>
        <v>0.55633362100492756</v>
      </c>
      <c r="H245" s="27">
        <f t="shared" si="21"/>
        <v>0.1788511749347258</v>
      </c>
      <c r="I245" s="27">
        <f t="shared" si="19"/>
        <v>0.44323227150638417</v>
      </c>
    </row>
    <row r="246" spans="1:9" x14ac:dyDescent="0.35">
      <c r="A246" s="28">
        <v>1970</v>
      </c>
      <c r="B246" s="28">
        <v>1</v>
      </c>
      <c r="C246" s="27">
        <f t="shared" si="20"/>
        <v>1970</v>
      </c>
      <c r="D246" s="29">
        <v>19.456451612903223</v>
      </c>
      <c r="E246" s="28">
        <v>27.000000000000004</v>
      </c>
      <c r="F246" s="28">
        <v>233.60000000000005</v>
      </c>
      <c r="G246" s="27">
        <f t="shared" si="18"/>
        <v>0.664262503545336</v>
      </c>
      <c r="H246" s="27">
        <f t="shared" si="21"/>
        <v>0.11558219178082191</v>
      </c>
      <c r="I246" s="27">
        <f t="shared" si="19"/>
        <v>0.36351631191065392</v>
      </c>
    </row>
    <row r="247" spans="1:9" x14ac:dyDescent="0.35">
      <c r="A247" s="28">
        <v>1970</v>
      </c>
      <c r="B247" s="28">
        <v>2</v>
      </c>
      <c r="C247" s="27">
        <f t="shared" si="20"/>
        <v>1970.0833333333333</v>
      </c>
      <c r="D247" s="29">
        <v>21.653571428571432</v>
      </c>
      <c r="E247" s="28">
        <v>0</v>
      </c>
      <c r="F247" s="28">
        <v>244.6</v>
      </c>
      <c r="G247" s="27">
        <f t="shared" si="18"/>
        <v>0.74785048875297688</v>
      </c>
      <c r="H247" s="27">
        <f t="shared" si="21"/>
        <v>0</v>
      </c>
      <c r="I247" s="27">
        <f t="shared" si="19"/>
        <v>0.21290000000000001</v>
      </c>
    </row>
    <row r="248" spans="1:9" x14ac:dyDescent="0.35">
      <c r="A248" s="28">
        <v>1970</v>
      </c>
      <c r="B248" s="28">
        <v>3</v>
      </c>
      <c r="C248" s="27">
        <f t="shared" si="20"/>
        <v>1970.1666666666667</v>
      </c>
      <c r="D248" s="29">
        <v>17.148387096774186</v>
      </c>
      <c r="E248" s="28">
        <v>7.2</v>
      </c>
      <c r="F248" s="28">
        <v>169.39999999999998</v>
      </c>
      <c r="G248" s="27">
        <f t="shared" si="18"/>
        <v>0.57273155894678651</v>
      </c>
      <c r="H248" s="27">
        <f t="shared" si="21"/>
        <v>4.2502951593860694E-2</v>
      </c>
      <c r="I248" s="27">
        <f t="shared" si="19"/>
        <v>0.26903551990566055</v>
      </c>
    </row>
    <row r="249" spans="1:9" x14ac:dyDescent="0.35">
      <c r="A249" s="28">
        <v>1970</v>
      </c>
      <c r="B249" s="28">
        <v>4</v>
      </c>
      <c r="C249" s="27">
        <f t="shared" si="20"/>
        <v>1970.25</v>
      </c>
      <c r="D249" s="29">
        <v>15.873333333333335</v>
      </c>
      <c r="E249" s="28">
        <v>30.700000000000003</v>
      </c>
      <c r="F249" s="28">
        <v>112.80000000000001</v>
      </c>
      <c r="G249" s="27">
        <f t="shared" si="18"/>
        <v>0.5220261427935351</v>
      </c>
      <c r="H249" s="27">
        <f t="shared" si="21"/>
        <v>0.2721631205673759</v>
      </c>
      <c r="I249" s="27">
        <f t="shared" si="19"/>
        <v>0.55727535547444795</v>
      </c>
    </row>
    <row r="250" spans="1:9" x14ac:dyDescent="0.35">
      <c r="A250" s="28">
        <v>1970</v>
      </c>
      <c r="B250" s="28">
        <v>5</v>
      </c>
      <c r="C250" s="27">
        <f t="shared" si="20"/>
        <v>1970.3333333333333</v>
      </c>
      <c r="D250" s="29">
        <v>11.019354838709678</v>
      </c>
      <c r="E250" s="28">
        <v>45.099999999999987</v>
      </c>
      <c r="F250" s="28">
        <v>64.600000000000009</v>
      </c>
      <c r="G250" s="27">
        <f t="shared" si="18"/>
        <v>0.34070714331790147</v>
      </c>
      <c r="H250" s="27">
        <f t="shared" si="21"/>
        <v>0.69814241486068085</v>
      </c>
      <c r="I250" s="27">
        <f t="shared" si="19"/>
        <v>1.0245172509561096</v>
      </c>
    </row>
    <row r="251" spans="1:9" x14ac:dyDescent="0.35">
      <c r="A251" s="28">
        <v>1970</v>
      </c>
      <c r="B251" s="28">
        <v>6</v>
      </c>
      <c r="C251" s="27">
        <f t="shared" si="20"/>
        <v>1970.4166666666667</v>
      </c>
      <c r="D251" s="29">
        <v>10.573333333333332</v>
      </c>
      <c r="E251" s="28">
        <v>53.29999999999999</v>
      </c>
      <c r="F251" s="28">
        <v>55.599999999999994</v>
      </c>
      <c r="G251" s="27">
        <f t="shared" si="18"/>
        <v>0.32562063750641129</v>
      </c>
      <c r="H251" s="27">
        <f t="shared" si="21"/>
        <v>0.95863309352517978</v>
      </c>
      <c r="I251" s="27">
        <f t="shared" si="19"/>
        <v>1.2670913989312149</v>
      </c>
    </row>
    <row r="252" spans="1:9" x14ac:dyDescent="0.35">
      <c r="A252" s="28">
        <v>1970</v>
      </c>
      <c r="B252" s="28">
        <v>7</v>
      </c>
      <c r="C252" s="27">
        <f t="shared" si="20"/>
        <v>1970.5</v>
      </c>
      <c r="D252" s="29">
        <v>8.6177419354838705</v>
      </c>
      <c r="E252" s="28">
        <v>48.699999999999996</v>
      </c>
      <c r="F252" s="28">
        <v>59</v>
      </c>
      <c r="G252" s="27">
        <f t="shared" si="18"/>
        <v>0.263642467757012</v>
      </c>
      <c r="H252" s="27">
        <f t="shared" si="21"/>
        <v>0.8254237288135593</v>
      </c>
      <c r="I252" s="27">
        <f t="shared" si="19"/>
        <v>1.1471354217178973</v>
      </c>
    </row>
    <row r="253" spans="1:9" x14ac:dyDescent="0.35">
      <c r="A253" s="28">
        <v>1970</v>
      </c>
      <c r="B253" s="28">
        <v>8</v>
      </c>
      <c r="C253" s="27">
        <f t="shared" si="20"/>
        <v>1970.5833333333333</v>
      </c>
      <c r="D253" s="29">
        <v>8.0806451612903221</v>
      </c>
      <c r="E253" s="28">
        <v>87.399999999999977</v>
      </c>
      <c r="F253" s="28">
        <v>59.199999999999989</v>
      </c>
      <c r="G253" s="27">
        <f t="shared" si="18"/>
        <v>0.24788598941805517</v>
      </c>
      <c r="H253" s="27">
        <f t="shared" si="21"/>
        <v>1.25</v>
      </c>
      <c r="I253" s="27">
        <f t="shared" si="19"/>
        <v>1.49961875</v>
      </c>
    </row>
    <row r="254" spans="1:9" x14ac:dyDescent="0.35">
      <c r="A254" s="28">
        <v>1970</v>
      </c>
      <c r="B254" s="28">
        <v>9</v>
      </c>
      <c r="C254" s="27">
        <f t="shared" si="20"/>
        <v>1970.6666666666667</v>
      </c>
      <c r="D254" s="29">
        <v>9.8766666666666652</v>
      </c>
      <c r="E254" s="28">
        <v>64.3</v>
      </c>
      <c r="F254" s="28">
        <v>89.999999999999972</v>
      </c>
      <c r="G254" s="27">
        <f t="shared" si="18"/>
        <v>0.30274054811066564</v>
      </c>
      <c r="H254" s="27">
        <f t="shared" si="21"/>
        <v>0.71444444444444466</v>
      </c>
      <c r="I254" s="27">
        <f t="shared" si="19"/>
        <v>1.0406585880246917</v>
      </c>
    </row>
    <row r="255" spans="1:9" x14ac:dyDescent="0.35">
      <c r="A255" s="28">
        <v>1970</v>
      </c>
      <c r="B255" s="28">
        <v>10</v>
      </c>
      <c r="C255" s="27">
        <f t="shared" si="20"/>
        <v>1970.75</v>
      </c>
      <c r="D255" s="29">
        <v>13.211290322580643</v>
      </c>
      <c r="E255" s="28">
        <v>6.3999999999999995</v>
      </c>
      <c r="F255" s="28">
        <v>157.80000000000001</v>
      </c>
      <c r="G255" s="27">
        <f t="shared" si="18"/>
        <v>0.41926562405570306</v>
      </c>
      <c r="H255" s="27">
        <f t="shared" si="21"/>
        <v>4.055766793409378E-2</v>
      </c>
      <c r="I255" s="27">
        <f t="shared" si="19"/>
        <v>0.26648533575574157</v>
      </c>
    </row>
    <row r="256" spans="1:9" x14ac:dyDescent="0.35">
      <c r="A256" s="28">
        <v>1970</v>
      </c>
      <c r="B256" s="28">
        <v>11</v>
      </c>
      <c r="C256" s="27">
        <f t="shared" si="20"/>
        <v>1970.8333333333333</v>
      </c>
      <c r="D256" s="29">
        <v>16.933333333333334</v>
      </c>
      <c r="E256" s="28">
        <v>26.4</v>
      </c>
      <c r="F256" s="28">
        <v>208.1</v>
      </c>
      <c r="G256" s="27">
        <f t="shared" si="18"/>
        <v>0.56415486862873288</v>
      </c>
      <c r="H256" s="27">
        <f t="shared" si="21"/>
        <v>0.12686208553580008</v>
      </c>
      <c r="I256" s="27">
        <f t="shared" si="19"/>
        <v>0.37786995636362125</v>
      </c>
    </row>
    <row r="257" spans="1:9" x14ac:dyDescent="0.35">
      <c r="A257" s="28">
        <v>1970</v>
      </c>
      <c r="B257" s="28">
        <v>12</v>
      </c>
      <c r="C257" s="27">
        <f t="shared" si="20"/>
        <v>1970.9166666666667</v>
      </c>
      <c r="D257" s="29">
        <v>18.579032258064512</v>
      </c>
      <c r="E257" s="28">
        <v>34.4</v>
      </c>
      <c r="F257" s="28">
        <v>244.8</v>
      </c>
      <c r="G257" s="27">
        <f t="shared" si="18"/>
        <v>0.62969464177967727</v>
      </c>
      <c r="H257" s="27">
        <f t="shared" si="21"/>
        <v>0.14052287581699346</v>
      </c>
      <c r="I257" s="27">
        <f t="shared" si="19"/>
        <v>0.3951710741595113</v>
      </c>
    </row>
    <row r="258" spans="1:9" x14ac:dyDescent="0.35">
      <c r="A258" s="28">
        <v>1971</v>
      </c>
      <c r="B258" s="28">
        <v>1</v>
      </c>
      <c r="C258" s="27">
        <f t="shared" si="20"/>
        <v>1971</v>
      </c>
      <c r="D258" s="29">
        <v>20.785483870967738</v>
      </c>
      <c r="E258" s="28">
        <v>5.0999999999999996</v>
      </c>
      <c r="F258" s="28">
        <v>270.89999999999998</v>
      </c>
      <c r="G258" s="27">
        <f t="shared" si="18"/>
        <v>0.7154788786296572</v>
      </c>
      <c r="H258" s="27">
        <f t="shared" si="21"/>
        <v>1.8826135105204873E-2</v>
      </c>
      <c r="I258" s="27">
        <f t="shared" si="19"/>
        <v>0.23787206346753592</v>
      </c>
    </row>
    <row r="259" spans="1:9" x14ac:dyDescent="0.35">
      <c r="A259" s="28">
        <v>1971</v>
      </c>
      <c r="B259" s="28">
        <v>2</v>
      </c>
      <c r="C259" s="27">
        <f t="shared" si="20"/>
        <v>1971.0833333333333</v>
      </c>
      <c r="D259" s="29">
        <v>22.567857142857143</v>
      </c>
      <c r="E259" s="28">
        <v>0.8</v>
      </c>
      <c r="F259" s="28">
        <v>236.69999999999996</v>
      </c>
      <c r="G259" s="27">
        <f t="shared" si="18"/>
        <v>0.780732564209205</v>
      </c>
      <c r="H259" s="27">
        <f t="shared" si="21"/>
        <v>3.3798056611744833E-3</v>
      </c>
      <c r="I259" s="27">
        <f t="shared" si="19"/>
        <v>0.2173957649442973</v>
      </c>
    </row>
    <row r="260" spans="1:9" x14ac:dyDescent="0.35">
      <c r="A260" s="28">
        <v>1971</v>
      </c>
      <c r="B260" s="28">
        <v>3</v>
      </c>
      <c r="C260" s="27">
        <f t="shared" si="20"/>
        <v>1971.1666666666667</v>
      </c>
      <c r="D260" s="29">
        <v>21.19193548387096</v>
      </c>
      <c r="E260" s="28">
        <v>36.799999999999997</v>
      </c>
      <c r="F260" s="28">
        <v>202.19999999999996</v>
      </c>
      <c r="G260" s="27">
        <f t="shared" si="18"/>
        <v>0.73076079256545268</v>
      </c>
      <c r="H260" s="27">
        <f t="shared" si="21"/>
        <v>0.18199802176063307</v>
      </c>
      <c r="I260" s="27">
        <f t="shared" si="19"/>
        <v>0.4471467195175523</v>
      </c>
    </row>
    <row r="261" spans="1:9" x14ac:dyDescent="0.35">
      <c r="A261" s="28">
        <v>1971</v>
      </c>
      <c r="B261" s="28">
        <v>4</v>
      </c>
      <c r="C261" s="27">
        <f t="shared" si="20"/>
        <v>1971.25</v>
      </c>
      <c r="D261" s="29">
        <v>17.573333333333334</v>
      </c>
      <c r="E261" s="28">
        <v>83.3</v>
      </c>
      <c r="F261" s="28">
        <v>113.39999999999996</v>
      </c>
      <c r="G261" s="27">
        <f t="shared" si="18"/>
        <v>0.589683491791956</v>
      </c>
      <c r="H261" s="27">
        <f t="shared" si="21"/>
        <v>0.73456790123456817</v>
      </c>
      <c r="I261" s="27">
        <f t="shared" si="19"/>
        <v>1.0604068091754308</v>
      </c>
    </row>
    <row r="262" spans="1:9" x14ac:dyDescent="0.35">
      <c r="A262" s="28">
        <v>1971</v>
      </c>
      <c r="B262" s="28">
        <v>5</v>
      </c>
      <c r="C262" s="27">
        <f t="shared" si="20"/>
        <v>1971.3333333333333</v>
      </c>
      <c r="D262" s="29">
        <v>11.616129032258064</v>
      </c>
      <c r="E262" s="28">
        <v>77.399999999999991</v>
      </c>
      <c r="F262" s="28">
        <v>60.8</v>
      </c>
      <c r="G262" s="27">
        <f t="shared" ref="G262:G325" si="22">IF(D262&gt;tmax,0,((tmax-D262)/(tmax-topt))^ta*EXP((ta/tb)*(1-((tmax-D262)/(tmax-topt))^tb)))</f>
        <v>0.36139913249337652</v>
      </c>
      <c r="H262" s="27">
        <f t="shared" si="21"/>
        <v>1.25</v>
      </c>
      <c r="I262" s="27">
        <f t="shared" ref="I262:I325" si="23">wfacpar1+(wfacpar2*H262)-(wfacpar3*H262^2)</f>
        <v>1.49961875</v>
      </c>
    </row>
    <row r="263" spans="1:9" x14ac:dyDescent="0.35">
      <c r="A263" s="28">
        <v>1971</v>
      </c>
      <c r="B263" s="28">
        <v>6</v>
      </c>
      <c r="C263" s="27">
        <f t="shared" ref="C263:C326" si="24">A263+((B263-1)/12)</f>
        <v>1971.4166666666667</v>
      </c>
      <c r="D263" s="29">
        <v>9.4450000000000003</v>
      </c>
      <c r="E263" s="28">
        <v>85.799999999999983</v>
      </c>
      <c r="F263" s="28">
        <v>37.099999999999994</v>
      </c>
      <c r="G263" s="27">
        <f t="shared" si="22"/>
        <v>0.28900031919953989</v>
      </c>
      <c r="H263" s="27">
        <f t="shared" ref="H263:H326" si="25">MIN(1.25,E263/F263)</f>
        <v>1.25</v>
      </c>
      <c r="I263" s="27">
        <f t="shared" si="23"/>
        <v>1.49961875</v>
      </c>
    </row>
    <row r="264" spans="1:9" x14ac:dyDescent="0.35">
      <c r="A264" s="28">
        <v>1971</v>
      </c>
      <c r="B264" s="28">
        <v>7</v>
      </c>
      <c r="C264" s="27">
        <f t="shared" si="24"/>
        <v>1971.5</v>
      </c>
      <c r="D264" s="29">
        <v>8.4709677419354872</v>
      </c>
      <c r="E264" s="28">
        <v>54.3</v>
      </c>
      <c r="F264" s="28">
        <v>38.499999999999993</v>
      </c>
      <c r="G264" s="27">
        <f t="shared" si="22"/>
        <v>0.25928056118241055</v>
      </c>
      <c r="H264" s="27">
        <f t="shared" si="25"/>
        <v>1.25</v>
      </c>
      <c r="I264" s="27">
        <f t="shared" si="23"/>
        <v>1.49961875</v>
      </c>
    </row>
    <row r="265" spans="1:9" x14ac:dyDescent="0.35">
      <c r="A265" s="28">
        <v>1971</v>
      </c>
      <c r="B265" s="28">
        <v>8</v>
      </c>
      <c r="C265" s="27">
        <f t="shared" si="24"/>
        <v>1971.5833333333333</v>
      </c>
      <c r="D265" s="29">
        <v>8.9370967741935488</v>
      </c>
      <c r="E265" s="28">
        <v>93.999999999999986</v>
      </c>
      <c r="F265" s="28">
        <v>56.399999999999991</v>
      </c>
      <c r="G265" s="27">
        <f t="shared" si="22"/>
        <v>0.27327719259025512</v>
      </c>
      <c r="H265" s="27">
        <f t="shared" si="25"/>
        <v>1.25</v>
      </c>
      <c r="I265" s="27">
        <f t="shared" si="23"/>
        <v>1.49961875</v>
      </c>
    </row>
    <row r="266" spans="1:9" x14ac:dyDescent="0.35">
      <c r="A266" s="28">
        <v>1971</v>
      </c>
      <c r="B266" s="28">
        <v>9</v>
      </c>
      <c r="C266" s="27">
        <f t="shared" si="24"/>
        <v>1971.6666666666667</v>
      </c>
      <c r="D266" s="29">
        <v>11.081666666666667</v>
      </c>
      <c r="E266" s="28">
        <v>75.199999999999989</v>
      </c>
      <c r="F266" s="28">
        <v>88.399999999999991</v>
      </c>
      <c r="G266" s="27">
        <f t="shared" si="22"/>
        <v>0.3428410662390734</v>
      </c>
      <c r="H266" s="27">
        <f t="shared" si="25"/>
        <v>0.85067873303167418</v>
      </c>
      <c r="I266" s="27">
        <f t="shared" si="23"/>
        <v>1.1705356094265063</v>
      </c>
    </row>
    <row r="267" spans="1:9" x14ac:dyDescent="0.35">
      <c r="A267" s="28">
        <v>1971</v>
      </c>
      <c r="B267" s="28">
        <v>10</v>
      </c>
      <c r="C267" s="27">
        <f t="shared" si="24"/>
        <v>1971.75</v>
      </c>
      <c r="D267" s="29">
        <v>12.982258064516127</v>
      </c>
      <c r="E267" s="28">
        <v>27.400000000000002</v>
      </c>
      <c r="F267" s="28">
        <v>151.29999999999995</v>
      </c>
      <c r="G267" s="27">
        <f t="shared" si="22"/>
        <v>0.41074950426685275</v>
      </c>
      <c r="H267" s="27">
        <f t="shared" si="25"/>
        <v>0.18109715796430939</v>
      </c>
      <c r="I267" s="27">
        <f t="shared" si="23"/>
        <v>0.4460265988662262</v>
      </c>
    </row>
    <row r="268" spans="1:9" x14ac:dyDescent="0.35">
      <c r="A268" s="28">
        <v>1971</v>
      </c>
      <c r="B268" s="28">
        <v>11</v>
      </c>
      <c r="C268" s="27">
        <f t="shared" si="24"/>
        <v>1971.8333333333333</v>
      </c>
      <c r="D268" s="29">
        <v>15.456666666666667</v>
      </c>
      <c r="E268" s="28">
        <v>48.8</v>
      </c>
      <c r="F268" s="28">
        <v>153.99999999999994</v>
      </c>
      <c r="G268" s="27">
        <f t="shared" si="22"/>
        <v>0.50558708883824277</v>
      </c>
      <c r="H268" s="27">
        <f t="shared" si="25"/>
        <v>0.31688311688311699</v>
      </c>
      <c r="I268" s="27">
        <f t="shared" si="23"/>
        <v>0.6104413108449992</v>
      </c>
    </row>
    <row r="269" spans="1:9" x14ac:dyDescent="0.35">
      <c r="A269" s="28">
        <v>1971</v>
      </c>
      <c r="B269" s="28">
        <v>12</v>
      </c>
      <c r="C269" s="27">
        <f t="shared" si="24"/>
        <v>1971.9166666666667</v>
      </c>
      <c r="D269" s="29">
        <v>17.967741935483872</v>
      </c>
      <c r="E269" s="28">
        <v>31.200000000000003</v>
      </c>
      <c r="F269" s="28">
        <v>229.39999999999998</v>
      </c>
      <c r="G269" s="27">
        <f t="shared" si="22"/>
        <v>0.60540398914982352</v>
      </c>
      <c r="H269" s="27">
        <f t="shared" si="25"/>
        <v>0.13600697471665216</v>
      </c>
      <c r="I269" s="27">
        <f t="shared" si="23"/>
        <v>0.38946174076036272</v>
      </c>
    </row>
    <row r="270" spans="1:9" x14ac:dyDescent="0.35">
      <c r="A270" s="28">
        <v>1972</v>
      </c>
      <c r="B270" s="28">
        <v>1</v>
      </c>
      <c r="C270" s="27">
        <f t="shared" si="24"/>
        <v>1972</v>
      </c>
      <c r="D270" s="29">
        <v>20.329032258064515</v>
      </c>
      <c r="E270" s="28">
        <v>41.9</v>
      </c>
      <c r="F270" s="28">
        <v>223.00000000000003</v>
      </c>
      <c r="G270" s="27">
        <f t="shared" si="22"/>
        <v>0.69808434351106508</v>
      </c>
      <c r="H270" s="27">
        <f t="shared" si="25"/>
        <v>0.18789237668161432</v>
      </c>
      <c r="I270" s="27">
        <f t="shared" si="23"/>
        <v>0.45446600790283331</v>
      </c>
    </row>
    <row r="271" spans="1:9" x14ac:dyDescent="0.35">
      <c r="A271" s="28">
        <v>1972</v>
      </c>
      <c r="B271" s="28">
        <v>2</v>
      </c>
      <c r="C271" s="27">
        <f t="shared" si="24"/>
        <v>1972.0833333333333</v>
      </c>
      <c r="D271" s="29">
        <v>21.105172413793106</v>
      </c>
      <c r="E271" s="28">
        <v>20.5</v>
      </c>
      <c r="F271" s="28">
        <v>214.29999999999995</v>
      </c>
      <c r="G271" s="27">
        <f t="shared" si="22"/>
        <v>0.72751626277052239</v>
      </c>
      <c r="H271" s="27">
        <f t="shared" si="25"/>
        <v>9.5660289314045757E-2</v>
      </c>
      <c r="I271" s="27">
        <f t="shared" si="23"/>
        <v>0.33801573509036248</v>
      </c>
    </row>
    <row r="272" spans="1:9" x14ac:dyDescent="0.35">
      <c r="A272" s="28">
        <v>1972</v>
      </c>
      <c r="B272" s="28">
        <v>3</v>
      </c>
      <c r="C272" s="27">
        <f t="shared" si="24"/>
        <v>1972.1666666666667</v>
      </c>
      <c r="D272" s="29">
        <v>17.296774193548384</v>
      </c>
      <c r="E272" s="28">
        <v>0</v>
      </c>
      <c r="F272" s="28">
        <v>195.49999999999997</v>
      </c>
      <c r="G272" s="27">
        <f t="shared" si="22"/>
        <v>0.57865116416367612</v>
      </c>
      <c r="H272" s="27">
        <f t="shared" si="25"/>
        <v>0</v>
      </c>
      <c r="I272" s="27">
        <f t="shared" si="23"/>
        <v>0.21290000000000001</v>
      </c>
    </row>
    <row r="273" spans="1:9" x14ac:dyDescent="0.35">
      <c r="A273" s="28">
        <v>1972</v>
      </c>
      <c r="B273" s="28">
        <v>4</v>
      </c>
      <c r="C273" s="27">
        <f t="shared" si="24"/>
        <v>1972.25</v>
      </c>
      <c r="D273" s="29">
        <v>15.721666666666666</v>
      </c>
      <c r="E273" s="28">
        <v>38.899999999999991</v>
      </c>
      <c r="F273" s="28">
        <v>123.59999999999997</v>
      </c>
      <c r="G273" s="27">
        <f t="shared" si="22"/>
        <v>0.51603192275701404</v>
      </c>
      <c r="H273" s="27">
        <f t="shared" si="25"/>
        <v>0.31472491909385114</v>
      </c>
      <c r="I273" s="27">
        <f t="shared" si="23"/>
        <v>0.6078976740791362</v>
      </c>
    </row>
    <row r="274" spans="1:9" x14ac:dyDescent="0.35">
      <c r="A274" s="28">
        <v>1972</v>
      </c>
      <c r="B274" s="28">
        <v>5</v>
      </c>
      <c r="C274" s="27">
        <f t="shared" si="24"/>
        <v>1972.3333333333333</v>
      </c>
      <c r="D274" s="29">
        <v>12.174193548387098</v>
      </c>
      <c r="E274" s="28">
        <v>25</v>
      </c>
      <c r="F274" s="28">
        <v>76.2</v>
      </c>
      <c r="G274" s="27">
        <f t="shared" si="22"/>
        <v>0.38124261891099254</v>
      </c>
      <c r="H274" s="27">
        <f t="shared" si="25"/>
        <v>0.32808398950131235</v>
      </c>
      <c r="I274" s="27">
        <f t="shared" si="23"/>
        <v>0.62360647419072623</v>
      </c>
    </row>
    <row r="275" spans="1:9" x14ac:dyDescent="0.35">
      <c r="A275" s="28">
        <v>1972</v>
      </c>
      <c r="B275" s="28">
        <v>6</v>
      </c>
      <c r="C275" s="27">
        <f t="shared" si="24"/>
        <v>1972.4166666666667</v>
      </c>
      <c r="D275" s="29">
        <v>9.35</v>
      </c>
      <c r="E275" s="28">
        <v>19.100000000000001</v>
      </c>
      <c r="F275" s="28">
        <v>62.4</v>
      </c>
      <c r="G275" s="27">
        <f t="shared" si="22"/>
        <v>0.28602254906827596</v>
      </c>
      <c r="H275" s="27">
        <f t="shared" si="25"/>
        <v>0.30608974358974361</v>
      </c>
      <c r="I275" s="27">
        <f t="shared" si="23"/>
        <v>0.59769782703607832</v>
      </c>
    </row>
    <row r="276" spans="1:9" x14ac:dyDescent="0.35">
      <c r="A276" s="28">
        <v>1972</v>
      </c>
      <c r="B276" s="28">
        <v>7</v>
      </c>
      <c r="C276" s="27">
        <f t="shared" si="24"/>
        <v>1972.5</v>
      </c>
      <c r="D276" s="29">
        <v>9.4500000000000011</v>
      </c>
      <c r="E276" s="28">
        <v>73.299999999999983</v>
      </c>
      <c r="F276" s="28">
        <v>57.8</v>
      </c>
      <c r="G276" s="27">
        <f t="shared" si="22"/>
        <v>0.28915750918178684</v>
      </c>
      <c r="H276" s="27">
        <f t="shared" si="25"/>
        <v>1.25</v>
      </c>
      <c r="I276" s="27">
        <f t="shared" si="23"/>
        <v>1.49961875</v>
      </c>
    </row>
    <row r="277" spans="1:9" x14ac:dyDescent="0.35">
      <c r="A277" s="28">
        <v>1972</v>
      </c>
      <c r="B277" s="28">
        <v>8</v>
      </c>
      <c r="C277" s="27">
        <f t="shared" si="24"/>
        <v>1972.5833333333333</v>
      </c>
      <c r="D277" s="29">
        <v>10.075806451612902</v>
      </c>
      <c r="E277" s="28">
        <v>89.8</v>
      </c>
      <c r="F277" s="28">
        <v>65.600000000000009</v>
      </c>
      <c r="G277" s="27">
        <f t="shared" si="22"/>
        <v>0.30919329440835991</v>
      </c>
      <c r="H277" s="27">
        <f t="shared" si="25"/>
        <v>1.25</v>
      </c>
      <c r="I277" s="27">
        <f t="shared" si="23"/>
        <v>1.49961875</v>
      </c>
    </row>
    <row r="278" spans="1:9" x14ac:dyDescent="0.35">
      <c r="A278" s="28">
        <v>1972</v>
      </c>
      <c r="B278" s="28">
        <v>9</v>
      </c>
      <c r="C278" s="27">
        <f t="shared" si="24"/>
        <v>1972.6666666666667</v>
      </c>
      <c r="D278" s="29">
        <v>12.084999999999997</v>
      </c>
      <c r="E278" s="28">
        <v>25.5</v>
      </c>
      <c r="F278" s="28">
        <v>118.60000000000002</v>
      </c>
      <c r="G278" s="27">
        <f t="shared" si="22"/>
        <v>0.37804048613569707</v>
      </c>
      <c r="H278" s="27">
        <f t="shared" si="25"/>
        <v>0.21500843170320399</v>
      </c>
      <c r="I278" s="27">
        <f t="shared" si="23"/>
        <v>0.48792125521471685</v>
      </c>
    </row>
    <row r="279" spans="1:9" x14ac:dyDescent="0.35">
      <c r="A279" s="28">
        <v>1972</v>
      </c>
      <c r="B279" s="28">
        <v>10</v>
      </c>
      <c r="C279" s="27">
        <f t="shared" si="24"/>
        <v>1972.75</v>
      </c>
      <c r="D279" s="29">
        <v>14.81451612903226</v>
      </c>
      <c r="E279" s="28">
        <v>17.900000000000002</v>
      </c>
      <c r="F279" s="28">
        <v>160.80000000000004</v>
      </c>
      <c r="G279" s="27">
        <f t="shared" si="22"/>
        <v>0.48045842656380716</v>
      </c>
      <c r="H279" s="27">
        <f t="shared" si="25"/>
        <v>0.11131840796019898</v>
      </c>
      <c r="I279" s="27">
        <f t="shared" si="23"/>
        <v>0.35807466256249842</v>
      </c>
    </row>
    <row r="280" spans="1:9" x14ac:dyDescent="0.35">
      <c r="A280" s="28">
        <v>1972</v>
      </c>
      <c r="B280" s="28">
        <v>11</v>
      </c>
      <c r="C280" s="27">
        <f t="shared" si="24"/>
        <v>1972.8333333333333</v>
      </c>
      <c r="D280" s="29">
        <v>17.271666666666665</v>
      </c>
      <c r="E280" s="28">
        <v>20.599999999999998</v>
      </c>
      <c r="F280" s="28">
        <v>204.39999999999998</v>
      </c>
      <c r="G280" s="27">
        <f t="shared" si="22"/>
        <v>0.57764951011457277</v>
      </c>
      <c r="H280" s="27">
        <f t="shared" si="25"/>
        <v>0.10078277886497064</v>
      </c>
      <c r="I280" s="27">
        <f t="shared" si="23"/>
        <v>0.34459095390642652</v>
      </c>
    </row>
    <row r="281" spans="1:9" x14ac:dyDescent="0.35">
      <c r="A281" s="28">
        <v>1972</v>
      </c>
      <c r="B281" s="28">
        <v>12</v>
      </c>
      <c r="C281" s="27">
        <f t="shared" si="24"/>
        <v>1972.9166666666667</v>
      </c>
      <c r="D281" s="29">
        <v>19.987096774193546</v>
      </c>
      <c r="E281" s="28">
        <v>12.7</v>
      </c>
      <c r="F281" s="28">
        <v>256.7999999999999</v>
      </c>
      <c r="G281" s="27">
        <f t="shared" si="22"/>
        <v>0.68491141662137911</v>
      </c>
      <c r="H281" s="27">
        <f t="shared" si="25"/>
        <v>4.9454828660436156E-2</v>
      </c>
      <c r="I281" s="27">
        <f t="shared" si="23"/>
        <v>0.27813421021425944</v>
      </c>
    </row>
    <row r="282" spans="1:9" x14ac:dyDescent="0.35">
      <c r="A282" s="28">
        <v>1973</v>
      </c>
      <c r="B282" s="28">
        <v>1</v>
      </c>
      <c r="C282" s="27">
        <f t="shared" si="24"/>
        <v>1973</v>
      </c>
      <c r="D282" s="29">
        <v>23.517741935483869</v>
      </c>
      <c r="E282" s="28">
        <v>15.5</v>
      </c>
      <c r="F282" s="28">
        <v>269.2</v>
      </c>
      <c r="G282" s="27">
        <f t="shared" si="22"/>
        <v>0.81331031018649014</v>
      </c>
      <c r="H282" s="27">
        <f t="shared" si="25"/>
        <v>5.757800891530461E-2</v>
      </c>
      <c r="I282" s="27">
        <f t="shared" si="23"/>
        <v>0.28873636556447035</v>
      </c>
    </row>
    <row r="283" spans="1:9" x14ac:dyDescent="0.35">
      <c r="A283" s="28">
        <v>1973</v>
      </c>
      <c r="B283" s="28">
        <v>2</v>
      </c>
      <c r="C283" s="27">
        <f t="shared" si="24"/>
        <v>1973.0833333333333</v>
      </c>
      <c r="D283" s="29">
        <v>21.17678571428571</v>
      </c>
      <c r="E283" s="28">
        <v>100.1</v>
      </c>
      <c r="F283" s="28">
        <v>185.59999999999997</v>
      </c>
      <c r="G283" s="27">
        <f t="shared" si="22"/>
        <v>0.73019497597948779</v>
      </c>
      <c r="H283" s="27">
        <f t="shared" si="25"/>
        <v>0.5393318965517242</v>
      </c>
      <c r="I283" s="27">
        <f t="shared" si="23"/>
        <v>0.86056167703417619</v>
      </c>
    </row>
    <row r="284" spans="1:9" x14ac:dyDescent="0.35">
      <c r="A284" s="28">
        <v>1973</v>
      </c>
      <c r="B284" s="28">
        <v>3</v>
      </c>
      <c r="C284" s="27">
        <f t="shared" si="24"/>
        <v>1973.1666666666667</v>
      </c>
      <c r="D284" s="29">
        <v>18.361290322580643</v>
      </c>
      <c r="E284" s="28">
        <v>27.400000000000002</v>
      </c>
      <c r="F284" s="28">
        <v>162.6</v>
      </c>
      <c r="G284" s="27">
        <f t="shared" si="22"/>
        <v>0.62105648350569476</v>
      </c>
      <c r="H284" s="27">
        <f t="shared" si="25"/>
        <v>0.16851168511685119</v>
      </c>
      <c r="I284" s="27">
        <f t="shared" si="23"/>
        <v>0.43033705272108069</v>
      </c>
    </row>
    <row r="285" spans="1:9" x14ac:dyDescent="0.35">
      <c r="A285" s="28">
        <v>1973</v>
      </c>
      <c r="B285" s="28">
        <v>4</v>
      </c>
      <c r="C285" s="27">
        <f t="shared" si="24"/>
        <v>1973.25</v>
      </c>
      <c r="D285" s="29">
        <v>15.875000000000004</v>
      </c>
      <c r="E285" s="28">
        <v>45.499999999999986</v>
      </c>
      <c r="F285" s="28">
        <v>113.79999999999998</v>
      </c>
      <c r="G285" s="27">
        <f t="shared" si="22"/>
        <v>0.52209207409993796</v>
      </c>
      <c r="H285" s="27">
        <f t="shared" si="25"/>
        <v>0.39982425307557112</v>
      </c>
      <c r="I285" s="27">
        <f t="shared" si="23"/>
        <v>0.70649199957684827</v>
      </c>
    </row>
    <row r="286" spans="1:9" x14ac:dyDescent="0.35">
      <c r="A286" s="28">
        <v>1973</v>
      </c>
      <c r="B286" s="28">
        <v>5</v>
      </c>
      <c r="C286" s="27">
        <f t="shared" si="24"/>
        <v>1973.3333333333333</v>
      </c>
      <c r="D286" s="29">
        <v>13.008064516129034</v>
      </c>
      <c r="E286" s="28">
        <v>28.800000000000004</v>
      </c>
      <c r="F286" s="28">
        <v>74.400000000000006</v>
      </c>
      <c r="G286" s="27">
        <f t="shared" si="22"/>
        <v>0.4117058567485477</v>
      </c>
      <c r="H286" s="27">
        <f t="shared" si="25"/>
        <v>0.38709677419354843</v>
      </c>
      <c r="I286" s="27">
        <f t="shared" si="23"/>
        <v>0.69196847034339237</v>
      </c>
    </row>
    <row r="287" spans="1:9" x14ac:dyDescent="0.35">
      <c r="A287" s="28">
        <v>1973</v>
      </c>
      <c r="B287" s="28">
        <v>6</v>
      </c>
      <c r="C287" s="27">
        <f t="shared" si="24"/>
        <v>1973.4166666666667</v>
      </c>
      <c r="D287" s="29">
        <v>8.5400000000000009</v>
      </c>
      <c r="E287" s="28">
        <v>75.8</v>
      </c>
      <c r="F287" s="28">
        <v>38.000000000000007</v>
      </c>
      <c r="G287" s="27">
        <f t="shared" si="22"/>
        <v>0.26132687392638221</v>
      </c>
      <c r="H287" s="27">
        <f t="shared" si="25"/>
        <v>1.25</v>
      </c>
      <c r="I287" s="27">
        <f t="shared" si="23"/>
        <v>1.49961875</v>
      </c>
    </row>
    <row r="288" spans="1:9" x14ac:dyDescent="0.35">
      <c r="A288" s="28">
        <v>1973</v>
      </c>
      <c r="B288" s="28">
        <v>7</v>
      </c>
      <c r="C288" s="27">
        <f t="shared" si="24"/>
        <v>1973.5</v>
      </c>
      <c r="D288" s="29">
        <v>10.038709677419355</v>
      </c>
      <c r="E288" s="28">
        <v>68.899999999999991</v>
      </c>
      <c r="F288" s="28">
        <v>46.3</v>
      </c>
      <c r="G288" s="27">
        <f t="shared" si="22"/>
        <v>0.30798586463195521</v>
      </c>
      <c r="H288" s="27">
        <f t="shared" si="25"/>
        <v>1.25</v>
      </c>
      <c r="I288" s="27">
        <f t="shared" si="23"/>
        <v>1.49961875</v>
      </c>
    </row>
    <row r="289" spans="1:9" x14ac:dyDescent="0.35">
      <c r="A289" s="28">
        <v>1973</v>
      </c>
      <c r="B289" s="28">
        <v>8</v>
      </c>
      <c r="C289" s="27">
        <f t="shared" si="24"/>
        <v>1973.5833333333333</v>
      </c>
      <c r="D289" s="29">
        <v>10.582258064516129</v>
      </c>
      <c r="E289" s="28">
        <v>78.399999999999991</v>
      </c>
      <c r="F289" s="28">
        <v>61.899999999999984</v>
      </c>
      <c r="G289" s="27">
        <f t="shared" si="22"/>
        <v>0.32591922826289038</v>
      </c>
      <c r="H289" s="27">
        <f t="shared" si="25"/>
        <v>1.25</v>
      </c>
      <c r="I289" s="27">
        <f t="shared" si="23"/>
        <v>1.49961875</v>
      </c>
    </row>
    <row r="290" spans="1:9" x14ac:dyDescent="0.35">
      <c r="A290" s="28">
        <v>1973</v>
      </c>
      <c r="B290" s="28">
        <v>9</v>
      </c>
      <c r="C290" s="27">
        <f t="shared" si="24"/>
        <v>1973.6666666666667</v>
      </c>
      <c r="D290" s="29">
        <v>12.751666666666667</v>
      </c>
      <c r="E290" s="28">
        <v>63.79999999999999</v>
      </c>
      <c r="F290" s="28">
        <v>88.09999999999998</v>
      </c>
      <c r="G290" s="27">
        <f t="shared" si="22"/>
        <v>0.40224133542837781</v>
      </c>
      <c r="H290" s="27">
        <f t="shared" si="25"/>
        <v>0.72417707150964816</v>
      </c>
      <c r="I290" s="27">
        <f t="shared" si="23"/>
        <v>1.0502341366031018</v>
      </c>
    </row>
    <row r="291" spans="1:9" x14ac:dyDescent="0.35">
      <c r="A291" s="28">
        <v>1973</v>
      </c>
      <c r="B291" s="28">
        <v>10</v>
      </c>
      <c r="C291" s="27">
        <f t="shared" si="24"/>
        <v>1973.75</v>
      </c>
      <c r="D291" s="29">
        <v>15.141935483870965</v>
      </c>
      <c r="E291" s="28">
        <v>100.3</v>
      </c>
      <c r="F291" s="28">
        <v>127.49999999999994</v>
      </c>
      <c r="G291" s="27">
        <f t="shared" si="22"/>
        <v>0.49323601266671707</v>
      </c>
      <c r="H291" s="27">
        <f t="shared" si="25"/>
        <v>0.78666666666666696</v>
      </c>
      <c r="I291" s="27">
        <f t="shared" si="23"/>
        <v>1.1106261688888892</v>
      </c>
    </row>
    <row r="292" spans="1:9" x14ac:dyDescent="0.35">
      <c r="A292" s="28">
        <v>1973</v>
      </c>
      <c r="B292" s="28">
        <v>11</v>
      </c>
      <c r="C292" s="27">
        <f t="shared" si="24"/>
        <v>1973.8333333333333</v>
      </c>
      <c r="D292" s="29">
        <v>16.393333333333331</v>
      </c>
      <c r="E292" s="28">
        <v>29</v>
      </c>
      <c r="F292" s="28">
        <v>169.2</v>
      </c>
      <c r="G292" s="27">
        <f t="shared" si="22"/>
        <v>0.542651504801964</v>
      </c>
      <c r="H292" s="27">
        <f t="shared" si="25"/>
        <v>0.17139479905437355</v>
      </c>
      <c r="I292" s="27">
        <f t="shared" si="23"/>
        <v>0.43393800599679205</v>
      </c>
    </row>
    <row r="293" spans="1:9" x14ac:dyDescent="0.35">
      <c r="A293" s="28">
        <v>1973</v>
      </c>
      <c r="B293" s="28">
        <v>12</v>
      </c>
      <c r="C293" s="27">
        <f t="shared" si="24"/>
        <v>1973.9166666666667</v>
      </c>
      <c r="D293" s="29">
        <v>20.227419354838712</v>
      </c>
      <c r="E293" s="28">
        <v>21.599999999999998</v>
      </c>
      <c r="F293" s="28">
        <v>211.5</v>
      </c>
      <c r="G293" s="27">
        <f t="shared" si="22"/>
        <v>0.69418169936897955</v>
      </c>
      <c r="H293" s="27">
        <f t="shared" si="25"/>
        <v>0.10212765957446808</v>
      </c>
      <c r="I293" s="27">
        <f t="shared" si="23"/>
        <v>0.34631514169307376</v>
      </c>
    </row>
    <row r="294" spans="1:9" x14ac:dyDescent="0.35">
      <c r="A294" s="28">
        <v>1974</v>
      </c>
      <c r="B294" s="28">
        <v>1</v>
      </c>
      <c r="C294" s="27">
        <f t="shared" si="24"/>
        <v>1974</v>
      </c>
      <c r="D294" s="29">
        <v>22.490322580645156</v>
      </c>
      <c r="E294" s="28">
        <v>87.4</v>
      </c>
      <c r="F294" s="28">
        <v>199.4</v>
      </c>
      <c r="G294" s="27">
        <f t="shared" si="22"/>
        <v>0.77799848536569005</v>
      </c>
      <c r="H294" s="27">
        <f t="shared" si="25"/>
        <v>0.43831494483450351</v>
      </c>
      <c r="I294" s="27">
        <f t="shared" si="23"/>
        <v>0.74993863777893355</v>
      </c>
    </row>
    <row r="295" spans="1:9" x14ac:dyDescent="0.35">
      <c r="A295" s="28">
        <v>1974</v>
      </c>
      <c r="B295" s="28">
        <v>2</v>
      </c>
      <c r="C295" s="27">
        <f t="shared" si="24"/>
        <v>1974.0833333333333</v>
      </c>
      <c r="D295" s="29">
        <v>19.655357142857145</v>
      </c>
      <c r="E295" s="28">
        <v>51</v>
      </c>
      <c r="F295" s="28">
        <v>159.20000000000002</v>
      </c>
      <c r="G295" s="27">
        <f t="shared" si="22"/>
        <v>0.67202927661963152</v>
      </c>
      <c r="H295" s="27">
        <f t="shared" si="25"/>
        <v>0.32035175879396982</v>
      </c>
      <c r="I295" s="27">
        <f t="shared" si="23"/>
        <v>0.6145247182836292</v>
      </c>
    </row>
    <row r="296" spans="1:9" x14ac:dyDescent="0.35">
      <c r="A296" s="28">
        <v>1974</v>
      </c>
      <c r="B296" s="28">
        <v>3</v>
      </c>
      <c r="C296" s="27">
        <f t="shared" si="24"/>
        <v>1974.1666666666667</v>
      </c>
      <c r="D296" s="29">
        <v>20.806451612903221</v>
      </c>
      <c r="E296" s="28">
        <v>53.999999999999993</v>
      </c>
      <c r="F296" s="28">
        <v>152.19999999999999</v>
      </c>
      <c r="G296" s="27">
        <f t="shared" si="22"/>
        <v>0.71627222777060706</v>
      </c>
      <c r="H296" s="27">
        <f t="shared" si="25"/>
        <v>0.35479632063074901</v>
      </c>
      <c r="I296" s="27">
        <f t="shared" si="23"/>
        <v>0.65475895520970573</v>
      </c>
    </row>
    <row r="297" spans="1:9" x14ac:dyDescent="0.35">
      <c r="A297" s="28">
        <v>1974</v>
      </c>
      <c r="B297" s="28">
        <v>4</v>
      </c>
      <c r="C297" s="27">
        <f t="shared" si="24"/>
        <v>1974.25</v>
      </c>
      <c r="D297" s="29">
        <v>15.025000000000002</v>
      </c>
      <c r="E297" s="28">
        <v>80.800000000000011</v>
      </c>
      <c r="F297" s="28">
        <v>62.400000000000013</v>
      </c>
      <c r="G297" s="27">
        <f t="shared" si="22"/>
        <v>0.48866371672143821</v>
      </c>
      <c r="H297" s="27">
        <f t="shared" si="25"/>
        <v>1.25</v>
      </c>
      <c r="I297" s="27">
        <f t="shared" si="23"/>
        <v>1.49961875</v>
      </c>
    </row>
    <row r="298" spans="1:9" x14ac:dyDescent="0.35">
      <c r="A298" s="28">
        <v>1974</v>
      </c>
      <c r="B298" s="28">
        <v>5</v>
      </c>
      <c r="C298" s="27">
        <f t="shared" si="24"/>
        <v>1974.3333333333333</v>
      </c>
      <c r="D298" s="29">
        <v>11.420967741935485</v>
      </c>
      <c r="E298" s="28">
        <v>83.200000000000045</v>
      </c>
      <c r="F298" s="28">
        <v>41.79999999999999</v>
      </c>
      <c r="G298" s="27">
        <f t="shared" si="22"/>
        <v>0.35457042693016266</v>
      </c>
      <c r="H298" s="27">
        <f t="shared" si="25"/>
        <v>1.25</v>
      </c>
      <c r="I298" s="27">
        <f t="shared" si="23"/>
        <v>1.49961875</v>
      </c>
    </row>
    <row r="299" spans="1:9" x14ac:dyDescent="0.35">
      <c r="A299" s="28">
        <v>1974</v>
      </c>
      <c r="B299" s="28">
        <v>6</v>
      </c>
      <c r="C299" s="27">
        <f t="shared" si="24"/>
        <v>1974.4166666666667</v>
      </c>
      <c r="D299" s="29">
        <v>9.5066666666666642</v>
      </c>
      <c r="E299" s="28">
        <v>35.799999999999997</v>
      </c>
      <c r="F299" s="28">
        <v>35.800000000000004</v>
      </c>
      <c r="G299" s="27">
        <f t="shared" si="22"/>
        <v>0.2909422368310689</v>
      </c>
      <c r="H299" s="27">
        <f t="shared" si="25"/>
        <v>0.99999999999999978</v>
      </c>
      <c r="I299" s="27">
        <f t="shared" si="23"/>
        <v>1.3026</v>
      </c>
    </row>
    <row r="300" spans="1:9" x14ac:dyDescent="0.35">
      <c r="A300" s="28">
        <v>1974</v>
      </c>
      <c r="B300" s="28">
        <v>7</v>
      </c>
      <c r="C300" s="27">
        <f t="shared" si="24"/>
        <v>1974.5</v>
      </c>
      <c r="D300" s="29">
        <v>9.5790322580645153</v>
      </c>
      <c r="E300" s="28">
        <v>110.39999999999999</v>
      </c>
      <c r="F300" s="28">
        <v>44.4</v>
      </c>
      <c r="G300" s="27">
        <f t="shared" si="22"/>
        <v>0.29323004192091728</v>
      </c>
      <c r="H300" s="27">
        <f t="shared" si="25"/>
        <v>1.25</v>
      </c>
      <c r="I300" s="27">
        <f t="shared" si="23"/>
        <v>1.49961875</v>
      </c>
    </row>
    <row r="301" spans="1:9" x14ac:dyDescent="0.35">
      <c r="A301" s="28">
        <v>1974</v>
      </c>
      <c r="B301" s="28">
        <v>8</v>
      </c>
      <c r="C301" s="27">
        <f t="shared" si="24"/>
        <v>1974.5833333333333</v>
      </c>
      <c r="D301" s="29">
        <v>10.21290322580645</v>
      </c>
      <c r="E301" s="28">
        <v>49</v>
      </c>
      <c r="F301" s="28">
        <v>60.199999999999996</v>
      </c>
      <c r="G301" s="27">
        <f t="shared" si="22"/>
        <v>0.31367672598037255</v>
      </c>
      <c r="H301" s="27">
        <f t="shared" si="25"/>
        <v>0.81395348837209303</v>
      </c>
      <c r="I301" s="27">
        <f t="shared" si="23"/>
        <v>1.1364059491617091</v>
      </c>
    </row>
    <row r="302" spans="1:9" x14ac:dyDescent="0.35">
      <c r="A302" s="28">
        <v>1974</v>
      </c>
      <c r="B302" s="28">
        <v>9</v>
      </c>
      <c r="C302" s="27">
        <f t="shared" si="24"/>
        <v>1974.6666666666667</v>
      </c>
      <c r="D302" s="29">
        <v>10.416666666666668</v>
      </c>
      <c r="E302" s="28">
        <v>66.600000000000009</v>
      </c>
      <c r="F302" s="28">
        <v>74.799999999999983</v>
      </c>
      <c r="G302" s="27">
        <f t="shared" si="22"/>
        <v>0.32040135909244266</v>
      </c>
      <c r="H302" s="27">
        <f t="shared" si="25"/>
        <v>0.89037433155080248</v>
      </c>
      <c r="I302" s="27">
        <f t="shared" si="23"/>
        <v>1.2066936908404591</v>
      </c>
    </row>
    <row r="303" spans="1:9" x14ac:dyDescent="0.35">
      <c r="A303" s="28">
        <v>1974</v>
      </c>
      <c r="B303" s="28">
        <v>10</v>
      </c>
      <c r="C303" s="27">
        <f t="shared" si="24"/>
        <v>1974.75</v>
      </c>
      <c r="D303" s="29">
        <v>13.61774193548387</v>
      </c>
      <c r="E303" s="28">
        <v>125.30000000000001</v>
      </c>
      <c r="F303" s="28">
        <v>100.7</v>
      </c>
      <c r="G303" s="27">
        <f t="shared" si="22"/>
        <v>0.4345305992941933</v>
      </c>
      <c r="H303" s="27">
        <f t="shared" si="25"/>
        <v>1.2442899702085404</v>
      </c>
      <c r="I303" s="27">
        <f t="shared" si="23"/>
        <v>1.4954554083678404</v>
      </c>
    </row>
    <row r="304" spans="1:9" x14ac:dyDescent="0.35">
      <c r="A304" s="28">
        <v>1974</v>
      </c>
      <c r="B304" s="28">
        <v>11</v>
      </c>
      <c r="C304" s="27">
        <f t="shared" si="24"/>
        <v>1974.8333333333333</v>
      </c>
      <c r="D304" s="29">
        <v>15.631666666666666</v>
      </c>
      <c r="E304" s="28">
        <v>4</v>
      </c>
      <c r="F304" s="28">
        <v>171.29999999999998</v>
      </c>
      <c r="G304" s="27">
        <f t="shared" si="22"/>
        <v>0.51248035206059139</v>
      </c>
      <c r="H304" s="27">
        <f t="shared" si="25"/>
        <v>2.3350846468184475E-2</v>
      </c>
      <c r="I304" s="27">
        <f t="shared" si="23"/>
        <v>0.24384840492112617</v>
      </c>
    </row>
    <row r="305" spans="1:9" x14ac:dyDescent="0.35">
      <c r="A305" s="28">
        <v>1974</v>
      </c>
      <c r="B305" s="28">
        <v>12</v>
      </c>
      <c r="C305" s="27">
        <f t="shared" si="24"/>
        <v>1974.9166666666667</v>
      </c>
      <c r="D305" s="29">
        <v>18.417741935483871</v>
      </c>
      <c r="E305" s="28">
        <v>8.6000000000000014</v>
      </c>
      <c r="F305" s="28">
        <v>221.79999999999995</v>
      </c>
      <c r="G305" s="27">
        <f t="shared" si="22"/>
        <v>0.62329774592012888</v>
      </c>
      <c r="H305" s="27">
        <f t="shared" si="25"/>
        <v>3.8773669972948614E-2</v>
      </c>
      <c r="I305" s="27">
        <f t="shared" si="23"/>
        <v>0.26414498492130545</v>
      </c>
    </row>
    <row r="306" spans="1:9" x14ac:dyDescent="0.35">
      <c r="A306" s="28">
        <v>1975</v>
      </c>
      <c r="B306" s="28">
        <v>1</v>
      </c>
      <c r="C306" s="27">
        <f t="shared" si="24"/>
        <v>1975</v>
      </c>
      <c r="D306" s="29">
        <v>18.806451612903224</v>
      </c>
      <c r="E306" s="28">
        <v>11.6</v>
      </c>
      <c r="F306" s="28">
        <v>223.20000000000002</v>
      </c>
      <c r="G306" s="27">
        <f t="shared" si="22"/>
        <v>0.63869512757043434</v>
      </c>
      <c r="H306" s="27">
        <f t="shared" si="25"/>
        <v>5.197132616487455E-2</v>
      </c>
      <c r="I306" s="27">
        <f t="shared" si="23"/>
        <v>0.28142207930268109</v>
      </c>
    </row>
    <row r="307" spans="1:9" x14ac:dyDescent="0.35">
      <c r="A307" s="28">
        <v>1975</v>
      </c>
      <c r="B307" s="28">
        <v>2</v>
      </c>
      <c r="C307" s="27">
        <f t="shared" si="24"/>
        <v>1975.0833333333333</v>
      </c>
      <c r="D307" s="29">
        <v>22.653571428571432</v>
      </c>
      <c r="E307" s="28">
        <v>2.6</v>
      </c>
      <c r="F307" s="28">
        <v>194.49999999999997</v>
      </c>
      <c r="G307" s="27">
        <f t="shared" si="22"/>
        <v>0.78374257391985602</v>
      </c>
      <c r="H307" s="27">
        <f t="shared" si="25"/>
        <v>1.3367609254498716E-2</v>
      </c>
      <c r="I307" s="27">
        <f t="shared" si="23"/>
        <v>0.23064916930234403</v>
      </c>
    </row>
    <row r="308" spans="1:9" x14ac:dyDescent="0.35">
      <c r="A308" s="28">
        <v>1975</v>
      </c>
      <c r="B308" s="28">
        <v>3</v>
      </c>
      <c r="C308" s="27">
        <f t="shared" si="24"/>
        <v>1975.1666666666667</v>
      </c>
      <c r="D308" s="29">
        <v>17.75</v>
      </c>
      <c r="E308" s="28">
        <v>57</v>
      </c>
      <c r="F308" s="28">
        <v>162.39999999999998</v>
      </c>
      <c r="G308" s="27">
        <f t="shared" si="22"/>
        <v>0.59672800498309542</v>
      </c>
      <c r="H308" s="27">
        <f t="shared" si="25"/>
        <v>0.35098522167487689</v>
      </c>
      <c r="I308" s="27">
        <f t="shared" si="23"/>
        <v>0.65033543203547772</v>
      </c>
    </row>
    <row r="309" spans="1:9" x14ac:dyDescent="0.35">
      <c r="A309" s="28">
        <v>1975</v>
      </c>
      <c r="B309" s="28">
        <v>4</v>
      </c>
      <c r="C309" s="27">
        <f t="shared" si="24"/>
        <v>1975.25</v>
      </c>
      <c r="D309" s="29">
        <v>15.046666666666665</v>
      </c>
      <c r="E309" s="28">
        <v>12</v>
      </c>
      <c r="F309" s="28">
        <v>93.799999999999983</v>
      </c>
      <c r="G309" s="27">
        <f t="shared" si="22"/>
        <v>0.48951018418403636</v>
      </c>
      <c r="H309" s="27">
        <f t="shared" si="25"/>
        <v>0.12793176972281453</v>
      </c>
      <c r="I309" s="27">
        <f t="shared" si="23"/>
        <v>0.37922793995299175</v>
      </c>
    </row>
    <row r="310" spans="1:9" x14ac:dyDescent="0.35">
      <c r="A310" s="28">
        <v>1975</v>
      </c>
      <c r="B310" s="28">
        <v>5</v>
      </c>
      <c r="C310" s="27">
        <f t="shared" si="24"/>
        <v>1975.3333333333333</v>
      </c>
      <c r="D310" s="29">
        <v>13.887096774193546</v>
      </c>
      <c r="E310" s="28">
        <v>105.20000000000002</v>
      </c>
      <c r="F310" s="28">
        <v>64.5</v>
      </c>
      <c r="G310" s="27">
        <f t="shared" si="22"/>
        <v>0.44474698616538322</v>
      </c>
      <c r="H310" s="27">
        <f t="shared" si="25"/>
        <v>1.25</v>
      </c>
      <c r="I310" s="27">
        <f t="shared" si="23"/>
        <v>1.49961875</v>
      </c>
    </row>
    <row r="311" spans="1:9" x14ac:dyDescent="0.35">
      <c r="A311" s="28">
        <v>1975</v>
      </c>
      <c r="B311" s="28">
        <v>6</v>
      </c>
      <c r="C311" s="27">
        <f t="shared" si="24"/>
        <v>1975.4166666666667</v>
      </c>
      <c r="D311" s="29">
        <v>8.7383333333333351</v>
      </c>
      <c r="E311" s="28">
        <v>12.2</v>
      </c>
      <c r="F311" s="28">
        <v>38.200000000000003</v>
      </c>
      <c r="G311" s="27">
        <f t="shared" si="22"/>
        <v>0.26725754034154026</v>
      </c>
      <c r="H311" s="27">
        <f t="shared" si="25"/>
        <v>0.31937172774869105</v>
      </c>
      <c r="I311" s="27">
        <f t="shared" si="23"/>
        <v>0.61337157972643286</v>
      </c>
    </row>
    <row r="312" spans="1:9" x14ac:dyDescent="0.35">
      <c r="A312" s="28">
        <v>1975</v>
      </c>
      <c r="B312" s="28">
        <v>7</v>
      </c>
      <c r="C312" s="27">
        <f t="shared" si="24"/>
        <v>1975.5</v>
      </c>
      <c r="D312" s="29">
        <v>10.866129032258067</v>
      </c>
      <c r="E312" s="28">
        <v>67.400000000000006</v>
      </c>
      <c r="F312" s="28">
        <v>60.5</v>
      </c>
      <c r="G312" s="27">
        <f t="shared" si="22"/>
        <v>0.33548689807312493</v>
      </c>
      <c r="H312" s="27">
        <f t="shared" si="25"/>
        <v>1.1140495867768596</v>
      </c>
      <c r="I312" s="27">
        <f t="shared" si="23"/>
        <v>1.3962210059422173</v>
      </c>
    </row>
    <row r="313" spans="1:9" x14ac:dyDescent="0.35">
      <c r="A313" s="28">
        <v>1975</v>
      </c>
      <c r="B313" s="28">
        <v>8</v>
      </c>
      <c r="C313" s="27">
        <f t="shared" si="24"/>
        <v>1975.5833333333333</v>
      </c>
      <c r="D313" s="29">
        <v>9.6387096774193548</v>
      </c>
      <c r="E313" s="28">
        <v>38</v>
      </c>
      <c r="F313" s="28">
        <v>56.000000000000007</v>
      </c>
      <c r="G313" s="27">
        <f t="shared" si="22"/>
        <v>0.29512397596080608</v>
      </c>
      <c r="H313" s="27">
        <f t="shared" si="25"/>
        <v>0.67857142857142849</v>
      </c>
      <c r="I313" s="27">
        <f t="shared" si="23"/>
        <v>1.004969770408163</v>
      </c>
    </row>
    <row r="314" spans="1:9" x14ac:dyDescent="0.35">
      <c r="A314" s="28">
        <v>1975</v>
      </c>
      <c r="B314" s="28">
        <v>9</v>
      </c>
      <c r="C314" s="27">
        <f t="shared" si="24"/>
        <v>1975.6666666666667</v>
      </c>
      <c r="D314" s="29">
        <v>12.235000000000001</v>
      </c>
      <c r="E314" s="28">
        <v>74.2</v>
      </c>
      <c r="F314" s="28">
        <v>82.899999999999991</v>
      </c>
      <c r="G314" s="27">
        <f t="shared" si="22"/>
        <v>0.38343211621648315</v>
      </c>
      <c r="H314" s="27">
        <f t="shared" si="25"/>
        <v>0.8950542822677926</v>
      </c>
      <c r="I314" s="27">
        <f t="shared" si="23"/>
        <v>1.2109064705103452</v>
      </c>
    </row>
    <row r="315" spans="1:9" x14ac:dyDescent="0.35">
      <c r="A315" s="28">
        <v>1975</v>
      </c>
      <c r="B315" s="28">
        <v>10</v>
      </c>
      <c r="C315" s="27">
        <f t="shared" si="24"/>
        <v>1975.75</v>
      </c>
      <c r="D315" s="29">
        <v>13.237096774193548</v>
      </c>
      <c r="E315" s="28">
        <v>125.4</v>
      </c>
      <c r="F315" s="28">
        <v>99</v>
      </c>
      <c r="G315" s="27">
        <f t="shared" si="22"/>
        <v>0.42022915344487394</v>
      </c>
      <c r="H315" s="27">
        <f t="shared" si="25"/>
        <v>1.25</v>
      </c>
      <c r="I315" s="27">
        <f t="shared" si="23"/>
        <v>1.49961875</v>
      </c>
    </row>
    <row r="316" spans="1:9" x14ac:dyDescent="0.35">
      <c r="A316" s="28">
        <v>1975</v>
      </c>
      <c r="B316" s="28">
        <v>11</v>
      </c>
      <c r="C316" s="27">
        <f t="shared" si="24"/>
        <v>1975.8333333333333</v>
      </c>
      <c r="D316" s="29">
        <v>18.073333333333331</v>
      </c>
      <c r="E316" s="28">
        <v>15</v>
      </c>
      <c r="F316" s="28">
        <v>172.1</v>
      </c>
      <c r="G316" s="27">
        <f t="shared" si="22"/>
        <v>0.60960780926061497</v>
      </c>
      <c r="H316" s="27">
        <f t="shared" si="25"/>
        <v>8.7158628704241722E-2</v>
      </c>
      <c r="I316" s="27">
        <f t="shared" si="23"/>
        <v>0.32707506881699594</v>
      </c>
    </row>
    <row r="317" spans="1:9" x14ac:dyDescent="0.35">
      <c r="A317" s="28">
        <v>1975</v>
      </c>
      <c r="B317" s="28">
        <v>12</v>
      </c>
      <c r="C317" s="27">
        <f t="shared" si="24"/>
        <v>1975.9166666666667</v>
      </c>
      <c r="D317" s="29">
        <v>20.749999999999996</v>
      </c>
      <c r="E317" s="28">
        <v>16.2</v>
      </c>
      <c r="F317" s="28">
        <v>228.50000000000003</v>
      </c>
      <c r="G317" s="27">
        <f t="shared" si="22"/>
        <v>0.71413510016328985</v>
      </c>
      <c r="H317" s="27">
        <f t="shared" si="25"/>
        <v>7.0897155361050318E-2</v>
      </c>
      <c r="I317" s="27">
        <f t="shared" si="23"/>
        <v>0.30605124186373883</v>
      </c>
    </row>
    <row r="318" spans="1:9" x14ac:dyDescent="0.35">
      <c r="A318" s="28">
        <v>1976</v>
      </c>
      <c r="B318" s="28">
        <v>1</v>
      </c>
      <c r="C318" s="27">
        <f t="shared" si="24"/>
        <v>1976</v>
      </c>
      <c r="D318" s="29">
        <v>20.10806451612903</v>
      </c>
      <c r="E318" s="28">
        <v>14.399999999999999</v>
      </c>
      <c r="F318" s="28">
        <v>231.6</v>
      </c>
      <c r="G318" s="27">
        <f t="shared" si="22"/>
        <v>0.68958454887281984</v>
      </c>
      <c r="H318" s="27">
        <f t="shared" si="25"/>
        <v>6.2176165803108807E-2</v>
      </c>
      <c r="I318" s="27">
        <f t="shared" si="23"/>
        <v>0.29472364090311148</v>
      </c>
    </row>
    <row r="319" spans="1:9" x14ac:dyDescent="0.35">
      <c r="A319" s="28">
        <v>1976</v>
      </c>
      <c r="B319" s="28">
        <v>2</v>
      </c>
      <c r="C319" s="27">
        <f t="shared" si="24"/>
        <v>1976.0833333333333</v>
      </c>
      <c r="D319" s="29">
        <v>22.662068965517246</v>
      </c>
      <c r="E319" s="28">
        <v>49.4</v>
      </c>
      <c r="F319" s="28">
        <v>206.49999999999991</v>
      </c>
      <c r="G319" s="27">
        <f t="shared" si="22"/>
        <v>0.78404025694401092</v>
      </c>
      <c r="H319" s="27">
        <f t="shared" si="25"/>
        <v>0.23922518159806305</v>
      </c>
      <c r="I319" s="27">
        <f t="shared" si="23"/>
        <v>0.51749943441070789</v>
      </c>
    </row>
    <row r="320" spans="1:9" x14ac:dyDescent="0.35">
      <c r="A320" s="28">
        <v>1976</v>
      </c>
      <c r="B320" s="28">
        <v>3</v>
      </c>
      <c r="C320" s="27">
        <f t="shared" si="24"/>
        <v>1976.1666666666667</v>
      </c>
      <c r="D320" s="29">
        <v>18.583870967741937</v>
      </c>
      <c r="E320" s="28">
        <v>2.4</v>
      </c>
      <c r="F320" s="28">
        <v>179.20000000000007</v>
      </c>
      <c r="G320" s="27">
        <f t="shared" si="22"/>
        <v>0.62988638485135295</v>
      </c>
      <c r="H320" s="27">
        <f t="shared" si="25"/>
        <v>1.3392857142857137E-2</v>
      </c>
      <c r="I320" s="27">
        <f t="shared" si="23"/>
        <v>0.23068261120854591</v>
      </c>
    </row>
    <row r="321" spans="1:9" x14ac:dyDescent="0.35">
      <c r="A321" s="28">
        <v>1976</v>
      </c>
      <c r="B321" s="28">
        <v>4</v>
      </c>
      <c r="C321" s="27">
        <f t="shared" si="24"/>
        <v>1976.25</v>
      </c>
      <c r="D321" s="29">
        <v>14.885</v>
      </c>
      <c r="E321" s="28">
        <v>9.2000000000000011</v>
      </c>
      <c r="F321" s="28">
        <v>101.2</v>
      </c>
      <c r="G321" s="27">
        <f t="shared" si="22"/>
        <v>0.48320242058970253</v>
      </c>
      <c r="H321" s="27">
        <f t="shared" si="25"/>
        <v>9.0909090909090912E-2</v>
      </c>
      <c r="I321" s="27">
        <f t="shared" si="23"/>
        <v>0.3319057851239669</v>
      </c>
    </row>
    <row r="322" spans="1:9" x14ac:dyDescent="0.35">
      <c r="A322" s="28">
        <v>1976</v>
      </c>
      <c r="B322" s="28">
        <v>5</v>
      </c>
      <c r="C322" s="27">
        <f t="shared" si="24"/>
        <v>1976.3333333333333</v>
      </c>
      <c r="D322" s="29">
        <v>10.530645161290327</v>
      </c>
      <c r="E322" s="28">
        <v>16.400000000000002</v>
      </c>
      <c r="F322" s="28">
        <v>64.199999999999989</v>
      </c>
      <c r="G322" s="27">
        <f t="shared" si="22"/>
        <v>0.3241943215655031</v>
      </c>
      <c r="H322" s="27">
        <f t="shared" si="25"/>
        <v>0.25545171339563871</v>
      </c>
      <c r="I322" s="27">
        <f t="shared" si="23"/>
        <v>0.53716005958793112</v>
      </c>
    </row>
    <row r="323" spans="1:9" x14ac:dyDescent="0.35">
      <c r="A323" s="28">
        <v>1976</v>
      </c>
      <c r="B323" s="28">
        <v>6</v>
      </c>
      <c r="C323" s="27">
        <f t="shared" si="24"/>
        <v>1976.4166666666667</v>
      </c>
      <c r="D323" s="29">
        <v>9.8283333333333367</v>
      </c>
      <c r="E323" s="28">
        <v>34.999999999999993</v>
      </c>
      <c r="F323" s="28">
        <v>42.000000000000014</v>
      </c>
      <c r="G323" s="27">
        <f t="shared" si="22"/>
        <v>0.30118515690547593</v>
      </c>
      <c r="H323" s="27">
        <f t="shared" si="25"/>
        <v>0.83333333333333293</v>
      </c>
      <c r="I323" s="27">
        <f t="shared" si="23"/>
        <v>1.1544972222222221</v>
      </c>
    </row>
    <row r="324" spans="1:9" x14ac:dyDescent="0.35">
      <c r="A324" s="28">
        <v>1976</v>
      </c>
      <c r="B324" s="28">
        <v>7</v>
      </c>
      <c r="C324" s="27">
        <f t="shared" si="24"/>
        <v>1976.5</v>
      </c>
      <c r="D324" s="29">
        <v>8.4032258064516103</v>
      </c>
      <c r="E324" s="28">
        <v>19.8</v>
      </c>
      <c r="F324" s="28">
        <v>54.79999999999999</v>
      </c>
      <c r="G324" s="27">
        <f t="shared" si="22"/>
        <v>0.25728153858840269</v>
      </c>
      <c r="H324" s="27">
        <f t="shared" si="25"/>
        <v>0.36131386861313874</v>
      </c>
      <c r="I324" s="27">
        <f t="shared" si="23"/>
        <v>0.66230759630241365</v>
      </c>
    </row>
    <row r="325" spans="1:9" x14ac:dyDescent="0.35">
      <c r="A325" s="28">
        <v>1976</v>
      </c>
      <c r="B325" s="28">
        <v>8</v>
      </c>
      <c r="C325" s="27">
        <f t="shared" si="24"/>
        <v>1976.5833333333333</v>
      </c>
      <c r="D325" s="29">
        <v>9.8354838709677388</v>
      </c>
      <c r="E325" s="28">
        <v>35</v>
      </c>
      <c r="F325" s="28">
        <v>85.000000000000014</v>
      </c>
      <c r="G325" s="27">
        <f t="shared" si="22"/>
        <v>0.30141499844163178</v>
      </c>
      <c r="H325" s="27">
        <f t="shared" si="25"/>
        <v>0.41176470588235287</v>
      </c>
      <c r="I325" s="27">
        <f t="shared" si="23"/>
        <v>0.72004636678200673</v>
      </c>
    </row>
    <row r="326" spans="1:9" x14ac:dyDescent="0.35">
      <c r="A326" s="28">
        <v>1976</v>
      </c>
      <c r="B326" s="28">
        <v>9</v>
      </c>
      <c r="C326" s="27">
        <f t="shared" si="24"/>
        <v>1976.6666666666667</v>
      </c>
      <c r="D326" s="29">
        <v>11.134999999999996</v>
      </c>
      <c r="E326" s="28">
        <v>57.20000000000001</v>
      </c>
      <c r="F326" s="28">
        <v>88.600000000000009</v>
      </c>
      <c r="G326" s="27">
        <f t="shared" ref="G326:G389" si="26">IF(D326&gt;tmax,0,((tmax-D326)/(tmax-topt))^ta*EXP((ta/tb)*(1-((tmax-D326)/(tmax-topt))^tb)))</f>
        <v>0.34467252864694131</v>
      </c>
      <c r="H326" s="27">
        <f t="shared" si="25"/>
        <v>0.64559819413092556</v>
      </c>
      <c r="I326" s="27">
        <f t="shared" ref="I326:I389" si="27">wfacpar1+(wfacpar2*H326)-(wfacpar3*H326^2)</f>
        <v>0.97161807346789042</v>
      </c>
    </row>
    <row r="327" spans="1:9" x14ac:dyDescent="0.35">
      <c r="A327" s="28">
        <v>1976</v>
      </c>
      <c r="B327" s="28">
        <v>10</v>
      </c>
      <c r="C327" s="27">
        <f t="shared" ref="C327:C390" si="28">A327+((B327-1)/12)</f>
        <v>1976.75</v>
      </c>
      <c r="D327" s="29">
        <v>12.585483870967742</v>
      </c>
      <c r="E327" s="28">
        <v>64.600000000000009</v>
      </c>
      <c r="F327" s="28">
        <v>114.69999999999999</v>
      </c>
      <c r="G327" s="27">
        <f t="shared" si="26"/>
        <v>0.39615224484556377</v>
      </c>
      <c r="H327" s="27">
        <f t="shared" ref="H327:H390" si="29">MIN(1.25,E327/F327)</f>
        <v>0.56320836965998267</v>
      </c>
      <c r="I327" s="27">
        <f t="shared" si="27"/>
        <v>0.88598909501227197</v>
      </c>
    </row>
    <row r="328" spans="1:9" x14ac:dyDescent="0.35">
      <c r="A328" s="28">
        <v>1976</v>
      </c>
      <c r="B328" s="28">
        <v>11</v>
      </c>
      <c r="C328" s="27">
        <f t="shared" si="28"/>
        <v>1976.8333333333333</v>
      </c>
      <c r="D328" s="29">
        <v>16.385000000000002</v>
      </c>
      <c r="E328" s="28">
        <v>26</v>
      </c>
      <c r="F328" s="28">
        <v>179.99999999999997</v>
      </c>
      <c r="G328" s="27">
        <f t="shared" si="26"/>
        <v>0.54232021602870073</v>
      </c>
      <c r="H328" s="27">
        <f t="shared" si="29"/>
        <v>0.14444444444444446</v>
      </c>
      <c r="I328" s="27">
        <f t="shared" si="27"/>
        <v>0.40012102469135807</v>
      </c>
    </row>
    <row r="329" spans="1:9" x14ac:dyDescent="0.35">
      <c r="A329" s="28">
        <v>1976</v>
      </c>
      <c r="B329" s="28">
        <v>12</v>
      </c>
      <c r="C329" s="27">
        <f t="shared" si="28"/>
        <v>1976.9166666666667</v>
      </c>
      <c r="D329" s="29">
        <v>19.687096774193542</v>
      </c>
      <c r="E329" s="28">
        <v>15.799999999999997</v>
      </c>
      <c r="F329" s="28">
        <v>260.2</v>
      </c>
      <c r="G329" s="27">
        <f t="shared" si="26"/>
        <v>0.67326578567727602</v>
      </c>
      <c r="H329" s="27">
        <f t="shared" si="29"/>
        <v>6.0722521137586465E-2</v>
      </c>
      <c r="I329" s="27">
        <f t="shared" si="27"/>
        <v>0.2928319483445892</v>
      </c>
    </row>
    <row r="330" spans="1:9" x14ac:dyDescent="0.35">
      <c r="A330" s="28">
        <v>1977</v>
      </c>
      <c r="B330" s="28">
        <v>1</v>
      </c>
      <c r="C330" s="27">
        <f t="shared" si="28"/>
        <v>1977</v>
      </c>
      <c r="D330" s="29">
        <v>21.670967741935481</v>
      </c>
      <c r="E330" s="28">
        <v>34.800000000000004</v>
      </c>
      <c r="F330" s="28">
        <v>268.80000000000007</v>
      </c>
      <c r="G330" s="27">
        <f t="shared" si="26"/>
        <v>0.74848852602104243</v>
      </c>
      <c r="H330" s="27">
        <f t="shared" si="29"/>
        <v>0.1294642857142857</v>
      </c>
      <c r="I330" s="27">
        <f t="shared" si="27"/>
        <v>0.38117253467793366</v>
      </c>
    </row>
    <row r="331" spans="1:9" x14ac:dyDescent="0.35">
      <c r="A331" s="28">
        <v>1977</v>
      </c>
      <c r="B331" s="28">
        <v>2</v>
      </c>
      <c r="C331" s="27">
        <f t="shared" si="28"/>
        <v>1977.0833333333333</v>
      </c>
      <c r="D331" s="29">
        <v>22.75714285714286</v>
      </c>
      <c r="E331" s="28">
        <v>5.4</v>
      </c>
      <c r="F331" s="28">
        <v>227.89999999999995</v>
      </c>
      <c r="G331" s="27">
        <f t="shared" si="26"/>
        <v>0.7873618602384278</v>
      </c>
      <c r="H331" s="27">
        <f t="shared" si="29"/>
        <v>2.3694602896007028E-2</v>
      </c>
      <c r="I331" s="27">
        <f t="shared" si="27"/>
        <v>0.24430204238058117</v>
      </c>
    </row>
    <row r="332" spans="1:9" x14ac:dyDescent="0.35">
      <c r="A332" s="28">
        <v>1977</v>
      </c>
      <c r="B332" s="28">
        <v>3</v>
      </c>
      <c r="C332" s="27">
        <f t="shared" si="28"/>
        <v>1977.1666666666667</v>
      </c>
      <c r="D332" s="29">
        <v>18.375806451612902</v>
      </c>
      <c r="E332" s="28">
        <v>30.6</v>
      </c>
      <c r="F332" s="28">
        <v>174.79999999999998</v>
      </c>
      <c r="G332" s="27">
        <f t="shared" si="26"/>
        <v>0.62163291740913362</v>
      </c>
      <c r="H332" s="27">
        <f t="shared" si="29"/>
        <v>0.17505720823798629</v>
      </c>
      <c r="I332" s="27">
        <f t="shared" si="27"/>
        <v>0.43850649935329822</v>
      </c>
    </row>
    <row r="333" spans="1:9" x14ac:dyDescent="0.35">
      <c r="A333" s="28">
        <v>1977</v>
      </c>
      <c r="B333" s="28">
        <v>4</v>
      </c>
      <c r="C333" s="27">
        <f t="shared" si="28"/>
        <v>1977.25</v>
      </c>
      <c r="D333" s="29">
        <v>13.473333333333334</v>
      </c>
      <c r="E333" s="28">
        <v>25.799999999999997</v>
      </c>
      <c r="F333" s="28">
        <v>88.2</v>
      </c>
      <c r="G333" s="27">
        <f t="shared" si="26"/>
        <v>0.42908559033693267</v>
      </c>
      <c r="H333" s="27">
        <f t="shared" si="29"/>
        <v>0.29251700680272102</v>
      </c>
      <c r="I333" s="27">
        <f t="shared" si="27"/>
        <v>0.58159301217085468</v>
      </c>
    </row>
    <row r="334" spans="1:9" x14ac:dyDescent="0.35">
      <c r="A334" s="28">
        <v>1977</v>
      </c>
      <c r="B334" s="28">
        <v>5</v>
      </c>
      <c r="C334" s="27">
        <f t="shared" si="28"/>
        <v>1977.3333333333333</v>
      </c>
      <c r="D334" s="29">
        <v>12.054838709677421</v>
      </c>
      <c r="E334" s="28">
        <v>48.599999999999994</v>
      </c>
      <c r="F334" s="28">
        <v>66.8</v>
      </c>
      <c r="G334" s="27">
        <f t="shared" si="26"/>
        <v>0.37696025016896573</v>
      </c>
      <c r="H334" s="27">
        <f t="shared" si="29"/>
        <v>0.72754491017964062</v>
      </c>
      <c r="I334" s="27">
        <f t="shared" si="27"/>
        <v>1.0535369742550826</v>
      </c>
    </row>
    <row r="335" spans="1:9" x14ac:dyDescent="0.35">
      <c r="A335" s="28">
        <v>1977</v>
      </c>
      <c r="B335" s="28">
        <v>6</v>
      </c>
      <c r="C335" s="27">
        <f t="shared" si="28"/>
        <v>1977.4166666666667</v>
      </c>
      <c r="D335" s="29">
        <v>8.7866666666666653</v>
      </c>
      <c r="E335" s="28">
        <v>40.199999999999996</v>
      </c>
      <c r="F335" s="28">
        <v>33</v>
      </c>
      <c r="G335" s="27">
        <f t="shared" si="26"/>
        <v>0.26871435425960311</v>
      </c>
      <c r="H335" s="27">
        <f t="shared" si="29"/>
        <v>1.218181818181818</v>
      </c>
      <c r="I335" s="27">
        <f t="shared" si="27"/>
        <v>1.4762187768595041</v>
      </c>
    </row>
    <row r="336" spans="1:9" x14ac:dyDescent="0.35">
      <c r="A336" s="28">
        <v>1977</v>
      </c>
      <c r="B336" s="28">
        <v>7</v>
      </c>
      <c r="C336" s="27">
        <f t="shared" si="28"/>
        <v>1977.5</v>
      </c>
      <c r="D336" s="29">
        <v>8.5709677419354815</v>
      </c>
      <c r="E336" s="28">
        <v>32.599999999999994</v>
      </c>
      <c r="F336" s="28">
        <v>46.2</v>
      </c>
      <c r="G336" s="27">
        <f t="shared" si="26"/>
        <v>0.26224786088921737</v>
      </c>
      <c r="H336" s="27">
        <f t="shared" si="29"/>
        <v>0.70562770562770549</v>
      </c>
      <c r="I336" s="27">
        <f t="shared" si="27"/>
        <v>1.031944682445981</v>
      </c>
    </row>
    <row r="337" spans="1:9" x14ac:dyDescent="0.35">
      <c r="A337" s="28">
        <v>1977</v>
      </c>
      <c r="B337" s="28">
        <v>8</v>
      </c>
      <c r="C337" s="27">
        <f t="shared" si="28"/>
        <v>1977.5833333333333</v>
      </c>
      <c r="D337" s="29">
        <v>11.974193548387097</v>
      </c>
      <c r="E337" s="28">
        <v>26.4</v>
      </c>
      <c r="F337" s="28">
        <v>96.999999999999986</v>
      </c>
      <c r="G337" s="27">
        <f t="shared" si="26"/>
        <v>0.37407839053547454</v>
      </c>
      <c r="H337" s="27">
        <f t="shared" si="29"/>
        <v>0.27216494845360828</v>
      </c>
      <c r="I337" s="27">
        <f t="shared" si="27"/>
        <v>0.55727754830481457</v>
      </c>
    </row>
    <row r="338" spans="1:9" x14ac:dyDescent="0.35">
      <c r="A338" s="28">
        <v>1977</v>
      </c>
      <c r="B338" s="28">
        <v>9</v>
      </c>
      <c r="C338" s="27">
        <f t="shared" si="28"/>
        <v>1977.6666666666667</v>
      </c>
      <c r="D338" s="29">
        <v>10.979999999999999</v>
      </c>
      <c r="E338" s="28">
        <v>49.4</v>
      </c>
      <c r="F338" s="28">
        <v>96</v>
      </c>
      <c r="G338" s="27">
        <f t="shared" si="26"/>
        <v>0.33936267379837581</v>
      </c>
      <c r="H338" s="27">
        <f t="shared" si="29"/>
        <v>0.51458333333333328</v>
      </c>
      <c r="I338" s="27">
        <f t="shared" si="27"/>
        <v>0.83391514019097213</v>
      </c>
    </row>
    <row r="339" spans="1:9" x14ac:dyDescent="0.35">
      <c r="A339" s="28">
        <v>1977</v>
      </c>
      <c r="B339" s="28">
        <v>10</v>
      </c>
      <c r="C339" s="27">
        <f t="shared" si="28"/>
        <v>1977.75</v>
      </c>
      <c r="D339" s="29">
        <v>15.661290322580646</v>
      </c>
      <c r="E339" s="28">
        <v>24.999999999999996</v>
      </c>
      <c r="F339" s="28">
        <v>155.79999999999998</v>
      </c>
      <c r="G339" s="27">
        <f t="shared" si="26"/>
        <v>0.51364889130226077</v>
      </c>
      <c r="H339" s="27">
        <f t="shared" si="29"/>
        <v>0.16046213093709885</v>
      </c>
      <c r="I339" s="27">
        <f t="shared" si="27"/>
        <v>0.42026208084160427</v>
      </c>
    </row>
    <row r="340" spans="1:9" x14ac:dyDescent="0.35">
      <c r="A340" s="28">
        <v>1977</v>
      </c>
      <c r="B340" s="28">
        <v>11</v>
      </c>
      <c r="C340" s="27">
        <f t="shared" si="28"/>
        <v>1977.8333333333333</v>
      </c>
      <c r="D340" s="29">
        <v>17.415000000000003</v>
      </c>
      <c r="E340" s="28">
        <v>65.2</v>
      </c>
      <c r="F340" s="28">
        <v>198.2</v>
      </c>
      <c r="G340" s="27">
        <f t="shared" si="26"/>
        <v>0.58336770123637449</v>
      </c>
      <c r="H340" s="27">
        <f t="shared" si="29"/>
        <v>0.32896064581231083</v>
      </c>
      <c r="I340" s="27">
        <f t="shared" si="27"/>
        <v>0.6246343143793639</v>
      </c>
    </row>
    <row r="341" spans="1:9" x14ac:dyDescent="0.35">
      <c r="A341" s="28">
        <v>1977</v>
      </c>
      <c r="B341" s="28">
        <v>12</v>
      </c>
      <c r="C341" s="27">
        <f t="shared" si="28"/>
        <v>1977.9166666666667</v>
      </c>
      <c r="D341" s="29">
        <v>20.403225806451612</v>
      </c>
      <c r="E341" s="28">
        <v>19.8</v>
      </c>
      <c r="F341" s="28">
        <v>246.4</v>
      </c>
      <c r="G341" s="27">
        <f t="shared" si="26"/>
        <v>0.70092719615828769</v>
      </c>
      <c r="H341" s="27">
        <f t="shared" si="29"/>
        <v>8.0357142857142863E-2</v>
      </c>
      <c r="I341" s="27">
        <f t="shared" si="27"/>
        <v>0.31829721779336739</v>
      </c>
    </row>
    <row r="342" spans="1:9" x14ac:dyDescent="0.35">
      <c r="A342" s="28">
        <v>1978</v>
      </c>
      <c r="B342" s="28">
        <v>1</v>
      </c>
      <c r="C342" s="27">
        <f t="shared" si="28"/>
        <v>1978</v>
      </c>
      <c r="D342" s="29">
        <v>20.304838709677416</v>
      </c>
      <c r="E342" s="28">
        <v>31.800000000000004</v>
      </c>
      <c r="F342" s="28">
        <v>237.19999999999996</v>
      </c>
      <c r="G342" s="27">
        <f t="shared" si="26"/>
        <v>0.69715609358789399</v>
      </c>
      <c r="H342" s="27">
        <f t="shared" si="29"/>
        <v>0.13406408094435079</v>
      </c>
      <c r="I342" s="27">
        <f t="shared" si="27"/>
        <v>0.38700236393392284</v>
      </c>
    </row>
    <row r="343" spans="1:9" x14ac:dyDescent="0.35">
      <c r="A343" s="28">
        <v>1978</v>
      </c>
      <c r="B343" s="28">
        <v>2</v>
      </c>
      <c r="C343" s="27">
        <f t="shared" si="28"/>
        <v>1978.0833333333333</v>
      </c>
      <c r="D343" s="29">
        <v>20.799999999999994</v>
      </c>
      <c r="E343" s="28">
        <v>3.4000000000000004</v>
      </c>
      <c r="F343" s="28">
        <v>210.79999999999998</v>
      </c>
      <c r="G343" s="27">
        <f t="shared" si="26"/>
        <v>0.71602817613567771</v>
      </c>
      <c r="H343" s="27">
        <f t="shared" si="29"/>
        <v>1.6129032258064519E-2</v>
      </c>
      <c r="I343" s="27">
        <f t="shared" si="27"/>
        <v>0.23430496878251822</v>
      </c>
    </row>
    <row r="344" spans="1:9" x14ac:dyDescent="0.35">
      <c r="A344" s="28">
        <v>1978</v>
      </c>
      <c r="B344" s="28">
        <v>3</v>
      </c>
      <c r="C344" s="27">
        <f t="shared" si="28"/>
        <v>1978.1666666666667</v>
      </c>
      <c r="D344" s="29">
        <v>19.399999999999995</v>
      </c>
      <c r="E344" s="28">
        <v>6.8</v>
      </c>
      <c r="F344" s="28">
        <v>168.70000000000005</v>
      </c>
      <c r="G344" s="27">
        <f t="shared" si="26"/>
        <v>0.66205284181664348</v>
      </c>
      <c r="H344" s="27">
        <f t="shared" si="29"/>
        <v>4.0308239478363948E-2</v>
      </c>
      <c r="I344" s="27">
        <f t="shared" si="27"/>
        <v>0.2661582135645188</v>
      </c>
    </row>
    <row r="345" spans="1:9" x14ac:dyDescent="0.35">
      <c r="A345" s="28">
        <v>1978</v>
      </c>
      <c r="B345" s="28">
        <v>4</v>
      </c>
      <c r="C345" s="27">
        <f t="shared" si="28"/>
        <v>1978.25</v>
      </c>
      <c r="D345" s="29">
        <v>15.411666666666669</v>
      </c>
      <c r="E345" s="28">
        <v>30.6</v>
      </c>
      <c r="F345" s="28">
        <v>102.20000000000002</v>
      </c>
      <c r="G345" s="27">
        <f t="shared" si="26"/>
        <v>0.50381737164881735</v>
      </c>
      <c r="H345" s="27">
        <f t="shared" si="29"/>
        <v>0.299412915851272</v>
      </c>
      <c r="I345" s="27">
        <f t="shared" si="27"/>
        <v>0.58978650587275638</v>
      </c>
    </row>
    <row r="346" spans="1:9" x14ac:dyDescent="0.35">
      <c r="A346" s="28">
        <v>1978</v>
      </c>
      <c r="B346" s="28">
        <v>5</v>
      </c>
      <c r="C346" s="27">
        <f t="shared" si="28"/>
        <v>1978.3333333333333</v>
      </c>
      <c r="D346" s="29">
        <v>12.359677419354844</v>
      </c>
      <c r="E346" s="28">
        <v>54.199999999999989</v>
      </c>
      <c r="F346" s="28">
        <v>60.9</v>
      </c>
      <c r="G346" s="27">
        <f t="shared" si="26"/>
        <v>0.38793768791280686</v>
      </c>
      <c r="H346" s="27">
        <f t="shared" si="29"/>
        <v>0.88998357963875185</v>
      </c>
      <c r="I346" s="27">
        <f t="shared" si="27"/>
        <v>1.2063414672091586</v>
      </c>
    </row>
    <row r="347" spans="1:9" x14ac:dyDescent="0.35">
      <c r="A347" s="28">
        <v>1978</v>
      </c>
      <c r="B347" s="28">
        <v>6</v>
      </c>
      <c r="C347" s="27">
        <f t="shared" si="28"/>
        <v>1978.4166666666667</v>
      </c>
      <c r="D347" s="29">
        <v>9.5116666666666649</v>
      </c>
      <c r="E347" s="28">
        <v>82.2</v>
      </c>
      <c r="F347" s="28">
        <v>32.400000000000006</v>
      </c>
      <c r="G347" s="27">
        <f t="shared" si="26"/>
        <v>0.2910999983948141</v>
      </c>
      <c r="H347" s="27">
        <f t="shared" si="29"/>
        <v>1.25</v>
      </c>
      <c r="I347" s="27">
        <f t="shared" si="27"/>
        <v>1.49961875</v>
      </c>
    </row>
    <row r="348" spans="1:9" x14ac:dyDescent="0.35">
      <c r="A348" s="28">
        <v>1978</v>
      </c>
      <c r="B348" s="28">
        <v>7</v>
      </c>
      <c r="C348" s="27">
        <f t="shared" si="28"/>
        <v>1978.5</v>
      </c>
      <c r="D348" s="29">
        <v>8.6580645161290324</v>
      </c>
      <c r="E348" s="28">
        <v>93.800000000000011</v>
      </c>
      <c r="F348" s="28">
        <v>45.199999999999996</v>
      </c>
      <c r="G348" s="27">
        <f t="shared" si="26"/>
        <v>0.26484812123096785</v>
      </c>
      <c r="H348" s="27">
        <f t="shared" si="29"/>
        <v>1.25</v>
      </c>
      <c r="I348" s="27">
        <f t="shared" si="27"/>
        <v>1.49961875</v>
      </c>
    </row>
    <row r="349" spans="1:9" x14ac:dyDescent="0.35">
      <c r="A349" s="28">
        <v>1978</v>
      </c>
      <c r="B349" s="28">
        <v>8</v>
      </c>
      <c r="C349" s="27">
        <f t="shared" si="28"/>
        <v>1978.5833333333333</v>
      </c>
      <c r="D349" s="29">
        <v>8.5032258064516135</v>
      </c>
      <c r="E349" s="28">
        <v>64.800000000000011</v>
      </c>
      <c r="F349" s="28">
        <v>50.399999999999984</v>
      </c>
      <c r="G349" s="27">
        <f t="shared" si="26"/>
        <v>0.26023562609834344</v>
      </c>
      <c r="H349" s="27">
        <f t="shared" si="29"/>
        <v>1.25</v>
      </c>
      <c r="I349" s="27">
        <f t="shared" si="27"/>
        <v>1.49961875</v>
      </c>
    </row>
    <row r="350" spans="1:9" x14ac:dyDescent="0.35">
      <c r="A350" s="28">
        <v>1978</v>
      </c>
      <c r="B350" s="28">
        <v>9</v>
      </c>
      <c r="C350" s="27">
        <f t="shared" si="28"/>
        <v>1978.6666666666667</v>
      </c>
      <c r="D350" s="29">
        <v>10.756666666666664</v>
      </c>
      <c r="E350" s="28">
        <v>122.4</v>
      </c>
      <c r="F350" s="28">
        <v>77.599999999999994</v>
      </c>
      <c r="G350" s="27">
        <f t="shared" si="26"/>
        <v>0.33178148462286333</v>
      </c>
      <c r="H350" s="27">
        <f t="shared" si="29"/>
        <v>1.25</v>
      </c>
      <c r="I350" s="27">
        <f t="shared" si="27"/>
        <v>1.49961875</v>
      </c>
    </row>
    <row r="351" spans="1:9" x14ac:dyDescent="0.35">
      <c r="A351" s="28">
        <v>1978</v>
      </c>
      <c r="B351" s="28">
        <v>10</v>
      </c>
      <c r="C351" s="27">
        <f t="shared" si="28"/>
        <v>1978.75</v>
      </c>
      <c r="D351" s="29">
        <v>14.174193548387093</v>
      </c>
      <c r="E351" s="28">
        <v>18.600000000000001</v>
      </c>
      <c r="F351" s="28">
        <v>145.30000000000001</v>
      </c>
      <c r="G351" s="27">
        <f t="shared" si="26"/>
        <v>0.45571785583945718</v>
      </c>
      <c r="H351" s="27">
        <f t="shared" si="29"/>
        <v>0.12801101169993118</v>
      </c>
      <c r="I351" s="27">
        <f t="shared" si="27"/>
        <v>0.37932851711981147</v>
      </c>
    </row>
    <row r="352" spans="1:9" x14ac:dyDescent="0.35">
      <c r="A352" s="28">
        <v>1978</v>
      </c>
      <c r="B352" s="28">
        <v>11</v>
      </c>
      <c r="C352" s="27">
        <f t="shared" si="28"/>
        <v>1978.8333333333333</v>
      </c>
      <c r="D352" s="29">
        <v>16.510000000000002</v>
      </c>
      <c r="E352" s="28">
        <v>29.8</v>
      </c>
      <c r="F352" s="28">
        <v>172.59999999999997</v>
      </c>
      <c r="G352" s="27">
        <f t="shared" si="26"/>
        <v>0.54729164113987594</v>
      </c>
      <c r="H352" s="27">
        <f t="shared" si="29"/>
        <v>0.1726535341830823</v>
      </c>
      <c r="I352" s="27">
        <f t="shared" si="27"/>
        <v>0.43550888369413876</v>
      </c>
    </row>
    <row r="353" spans="1:9" x14ac:dyDescent="0.35">
      <c r="A353" s="28">
        <v>1978</v>
      </c>
      <c r="B353" s="28">
        <v>12</v>
      </c>
      <c r="C353" s="27">
        <f t="shared" si="28"/>
        <v>1978.9166666666667</v>
      </c>
      <c r="D353" s="29">
        <v>18.967741935483875</v>
      </c>
      <c r="E353" s="28">
        <v>18.200000000000003</v>
      </c>
      <c r="F353" s="28">
        <v>216.6</v>
      </c>
      <c r="G353" s="27">
        <f t="shared" si="26"/>
        <v>0.64506290563862034</v>
      </c>
      <c r="H353" s="27">
        <f t="shared" si="29"/>
        <v>8.4025854108956619E-2</v>
      </c>
      <c r="I353" s="27">
        <f t="shared" si="27"/>
        <v>0.32303475077351734</v>
      </c>
    </row>
    <row r="354" spans="1:9" x14ac:dyDescent="0.35">
      <c r="A354" s="28">
        <v>1979</v>
      </c>
      <c r="B354" s="28">
        <v>1</v>
      </c>
      <c r="C354" s="27">
        <f t="shared" si="28"/>
        <v>1979</v>
      </c>
      <c r="D354" s="29">
        <v>24.612903225806456</v>
      </c>
      <c r="E354" s="28">
        <v>29.6</v>
      </c>
      <c r="F354" s="28">
        <v>281.40000000000003</v>
      </c>
      <c r="G354" s="27">
        <f t="shared" si="26"/>
        <v>0.84851508641222673</v>
      </c>
      <c r="H354" s="27">
        <f t="shared" si="29"/>
        <v>0.10518834399431413</v>
      </c>
      <c r="I354" s="27">
        <f t="shared" si="27"/>
        <v>0.35023580084146227</v>
      </c>
    </row>
    <row r="355" spans="1:9" x14ac:dyDescent="0.35">
      <c r="A355" s="28">
        <v>1979</v>
      </c>
      <c r="B355" s="28">
        <v>2</v>
      </c>
      <c r="C355" s="27">
        <f t="shared" si="28"/>
        <v>1979.0833333333333</v>
      </c>
      <c r="D355" s="29">
        <v>22.185714285714287</v>
      </c>
      <c r="E355" s="28">
        <v>34.800000000000004</v>
      </c>
      <c r="F355" s="28">
        <v>197.20000000000002</v>
      </c>
      <c r="G355" s="27">
        <f t="shared" si="26"/>
        <v>0.76715608939400903</v>
      </c>
      <c r="H355" s="27">
        <f t="shared" si="29"/>
        <v>0.17647058823529413</v>
      </c>
      <c r="I355" s="27">
        <f t="shared" si="27"/>
        <v>0.44026782006920417</v>
      </c>
    </row>
    <row r="356" spans="1:9" x14ac:dyDescent="0.35">
      <c r="A356" s="28">
        <v>1979</v>
      </c>
      <c r="B356" s="28">
        <v>3</v>
      </c>
      <c r="C356" s="27">
        <f t="shared" si="28"/>
        <v>1979.1666666666667</v>
      </c>
      <c r="D356" s="29">
        <v>18.919354838709676</v>
      </c>
      <c r="E356" s="28">
        <v>8.9</v>
      </c>
      <c r="F356" s="28">
        <v>155.40000000000003</v>
      </c>
      <c r="G356" s="27">
        <f t="shared" si="26"/>
        <v>0.64315403335525989</v>
      </c>
      <c r="H356" s="27">
        <f t="shared" si="29"/>
        <v>5.7271557271557264E-2</v>
      </c>
      <c r="I356" s="27">
        <f t="shared" si="27"/>
        <v>0.28833697118243451</v>
      </c>
    </row>
    <row r="357" spans="1:9" x14ac:dyDescent="0.35">
      <c r="A357" s="28">
        <v>1979</v>
      </c>
      <c r="B357" s="28">
        <v>4</v>
      </c>
      <c r="C357" s="27">
        <f t="shared" si="28"/>
        <v>1979.25</v>
      </c>
      <c r="D357" s="29">
        <v>14.17</v>
      </c>
      <c r="E357" s="28">
        <v>51.600000000000009</v>
      </c>
      <c r="F357" s="28">
        <v>92.6</v>
      </c>
      <c r="G357" s="27">
        <f t="shared" si="26"/>
        <v>0.45555702997451847</v>
      </c>
      <c r="H357" s="27">
        <f t="shared" si="29"/>
        <v>0.55723542116630687</v>
      </c>
      <c r="I357" s="27">
        <f t="shared" si="27"/>
        <v>0.87965396535879736</v>
      </c>
    </row>
    <row r="358" spans="1:9" x14ac:dyDescent="0.35">
      <c r="A358" s="28">
        <v>1979</v>
      </c>
      <c r="B358" s="28">
        <v>5</v>
      </c>
      <c r="C358" s="27">
        <f t="shared" si="28"/>
        <v>1979.3333333333333</v>
      </c>
      <c r="D358" s="29">
        <v>10.545161290322582</v>
      </c>
      <c r="E358" s="28">
        <v>39.200000000000003</v>
      </c>
      <c r="F358" s="28">
        <v>44</v>
      </c>
      <c r="G358" s="27">
        <f t="shared" si="26"/>
        <v>0.32467899091067587</v>
      </c>
      <c r="H358" s="27">
        <f t="shared" si="29"/>
        <v>0.89090909090909098</v>
      </c>
      <c r="I358" s="27">
        <f t="shared" si="27"/>
        <v>1.2071756033057852</v>
      </c>
    </row>
    <row r="359" spans="1:9" x14ac:dyDescent="0.35">
      <c r="A359" s="28">
        <v>1979</v>
      </c>
      <c r="B359" s="28">
        <v>6</v>
      </c>
      <c r="C359" s="27">
        <f t="shared" si="28"/>
        <v>1979.4166666666667</v>
      </c>
      <c r="D359" s="29">
        <v>10.68</v>
      </c>
      <c r="E359" s="28">
        <v>10.199999999999999</v>
      </c>
      <c r="F359" s="28">
        <v>42.2</v>
      </c>
      <c r="G359" s="27">
        <f t="shared" si="26"/>
        <v>0.32919820838225888</v>
      </c>
      <c r="H359" s="27">
        <f t="shared" si="29"/>
        <v>0.24170616113744073</v>
      </c>
      <c r="I359" s="27">
        <f t="shared" si="27"/>
        <v>0.52051370364547056</v>
      </c>
    </row>
    <row r="360" spans="1:9" x14ac:dyDescent="0.35">
      <c r="A360" s="28">
        <v>1979</v>
      </c>
      <c r="B360" s="28">
        <v>7</v>
      </c>
      <c r="C360" s="27">
        <f t="shared" si="28"/>
        <v>1979.5</v>
      </c>
      <c r="D360" s="29">
        <v>9.2177419354838683</v>
      </c>
      <c r="E360" s="28">
        <v>42.20000000000001</v>
      </c>
      <c r="F360" s="28">
        <v>47.2</v>
      </c>
      <c r="G360" s="27">
        <f t="shared" si="26"/>
        <v>0.28190502254756289</v>
      </c>
      <c r="H360" s="27">
        <f t="shared" si="29"/>
        <v>0.89406779661016966</v>
      </c>
      <c r="I360" s="27">
        <f t="shared" si="27"/>
        <v>1.2100193389112328</v>
      </c>
    </row>
    <row r="361" spans="1:9" x14ac:dyDescent="0.35">
      <c r="A361" s="28">
        <v>1979</v>
      </c>
      <c r="B361" s="28">
        <v>8</v>
      </c>
      <c r="C361" s="27">
        <f t="shared" si="28"/>
        <v>1979.5833333333333</v>
      </c>
      <c r="D361" s="29">
        <v>9.5500000000000007</v>
      </c>
      <c r="E361" s="28">
        <v>97.59999999999998</v>
      </c>
      <c r="F361" s="28">
        <v>56.800000000000004</v>
      </c>
      <c r="G361" s="27">
        <f t="shared" si="26"/>
        <v>0.29231103913232898</v>
      </c>
      <c r="H361" s="27">
        <f t="shared" si="29"/>
        <v>1.25</v>
      </c>
      <c r="I361" s="27">
        <f t="shared" si="27"/>
        <v>1.49961875</v>
      </c>
    </row>
    <row r="362" spans="1:9" x14ac:dyDescent="0.35">
      <c r="A362" s="28">
        <v>1979</v>
      </c>
      <c r="B362" s="28">
        <v>9</v>
      </c>
      <c r="C362" s="27">
        <f t="shared" si="28"/>
        <v>1979.6666666666667</v>
      </c>
      <c r="D362" s="29">
        <v>12.156666666666666</v>
      </c>
      <c r="E362" s="28">
        <v>144.80000000000001</v>
      </c>
      <c r="F362" s="28">
        <v>82</v>
      </c>
      <c r="G362" s="27">
        <f t="shared" si="26"/>
        <v>0.38061249038842526</v>
      </c>
      <c r="H362" s="27">
        <f t="shared" si="29"/>
        <v>1.25</v>
      </c>
      <c r="I362" s="27">
        <f t="shared" si="27"/>
        <v>1.49961875</v>
      </c>
    </row>
    <row r="363" spans="1:9" x14ac:dyDescent="0.35">
      <c r="A363" s="28">
        <v>1979</v>
      </c>
      <c r="B363" s="28">
        <v>10</v>
      </c>
      <c r="C363" s="27">
        <f t="shared" si="28"/>
        <v>1979.75</v>
      </c>
      <c r="D363" s="29">
        <v>13.767741935483869</v>
      </c>
      <c r="E363" s="28">
        <v>88.4</v>
      </c>
      <c r="F363" s="28">
        <v>132.59999999999997</v>
      </c>
      <c r="G363" s="27">
        <f t="shared" si="26"/>
        <v>0.44021051398526018</v>
      </c>
      <c r="H363" s="27">
        <f t="shared" si="29"/>
        <v>0.66666666666666685</v>
      </c>
      <c r="I363" s="27">
        <f t="shared" si="27"/>
        <v>0.99298888888888914</v>
      </c>
    </row>
    <row r="364" spans="1:9" x14ac:dyDescent="0.35">
      <c r="A364" s="28">
        <v>1979</v>
      </c>
      <c r="B364" s="28">
        <v>11</v>
      </c>
      <c r="C364" s="27">
        <f t="shared" si="28"/>
        <v>1979.8333333333333</v>
      </c>
      <c r="D364" s="29">
        <v>17.881666666666664</v>
      </c>
      <c r="E364" s="28">
        <v>61.000000000000007</v>
      </c>
      <c r="F364" s="28">
        <v>178.19999999999996</v>
      </c>
      <c r="G364" s="27">
        <f t="shared" si="26"/>
        <v>0.60197533632470968</v>
      </c>
      <c r="H364" s="27">
        <f t="shared" si="29"/>
        <v>0.34231200897867575</v>
      </c>
      <c r="I364" s="27">
        <f t="shared" si="27"/>
        <v>0.64024235042783495</v>
      </c>
    </row>
    <row r="365" spans="1:9" x14ac:dyDescent="0.35">
      <c r="A365" s="28">
        <v>1979</v>
      </c>
      <c r="B365" s="28">
        <v>12</v>
      </c>
      <c r="C365" s="27">
        <f t="shared" si="28"/>
        <v>1979.9166666666667</v>
      </c>
      <c r="D365" s="29">
        <v>19.782258064516125</v>
      </c>
      <c r="E365" s="28">
        <v>28.2</v>
      </c>
      <c r="F365" s="28">
        <v>223.4</v>
      </c>
      <c r="G365" s="27">
        <f t="shared" si="26"/>
        <v>0.67696814730332877</v>
      </c>
      <c r="H365" s="27">
        <f t="shared" si="29"/>
        <v>0.12623097582811099</v>
      </c>
      <c r="I365" s="27">
        <f t="shared" si="27"/>
        <v>0.37706849206813553</v>
      </c>
    </row>
    <row r="366" spans="1:9" x14ac:dyDescent="0.35">
      <c r="A366" s="28">
        <v>1980</v>
      </c>
      <c r="B366" s="28">
        <v>1</v>
      </c>
      <c r="C366" s="27">
        <f t="shared" si="28"/>
        <v>1980</v>
      </c>
      <c r="D366" s="29">
        <v>19.548387096774192</v>
      </c>
      <c r="E366" s="28">
        <v>9.3999999999999986</v>
      </c>
      <c r="F366" s="28">
        <v>239.29999999999993</v>
      </c>
      <c r="G366" s="27">
        <f t="shared" si="26"/>
        <v>0.6678561027969323</v>
      </c>
      <c r="H366" s="27">
        <f t="shared" si="29"/>
        <v>3.928123694107815E-2</v>
      </c>
      <c r="I366" s="27">
        <f t="shared" si="27"/>
        <v>0.2648109967101776</v>
      </c>
    </row>
    <row r="367" spans="1:9" x14ac:dyDescent="0.35">
      <c r="A367" s="28">
        <v>1980</v>
      </c>
      <c r="B367" s="28">
        <v>2</v>
      </c>
      <c r="C367" s="27">
        <f t="shared" si="28"/>
        <v>1980.0833333333333</v>
      </c>
      <c r="D367" s="29">
        <v>21.000000000000004</v>
      </c>
      <c r="E367" s="28">
        <v>0</v>
      </c>
      <c r="F367" s="28">
        <v>218.6</v>
      </c>
      <c r="G367" s="27">
        <f t="shared" si="26"/>
        <v>0.72357024035404161</v>
      </c>
      <c r="H367" s="27">
        <f t="shared" si="29"/>
        <v>0</v>
      </c>
      <c r="I367" s="27">
        <f t="shared" si="27"/>
        <v>0.21290000000000001</v>
      </c>
    </row>
    <row r="368" spans="1:9" x14ac:dyDescent="0.35">
      <c r="A368" s="28">
        <v>1980</v>
      </c>
      <c r="B368" s="28">
        <v>3</v>
      </c>
      <c r="C368" s="27">
        <f t="shared" si="28"/>
        <v>1980.1666666666667</v>
      </c>
      <c r="D368" s="29">
        <v>18.369354838709675</v>
      </c>
      <c r="E368" s="28">
        <v>4.2</v>
      </c>
      <c r="F368" s="28">
        <v>167.60000000000005</v>
      </c>
      <c r="G368" s="27">
        <f t="shared" si="26"/>
        <v>0.62137673376040825</v>
      </c>
      <c r="H368" s="27">
        <f t="shared" si="29"/>
        <v>2.5059665871121711E-2</v>
      </c>
      <c r="I368" s="27">
        <f t="shared" si="27"/>
        <v>0.24610288204669603</v>
      </c>
    </row>
    <row r="369" spans="1:9" x14ac:dyDescent="0.35">
      <c r="A369" s="28">
        <v>1980</v>
      </c>
      <c r="B369" s="28">
        <v>4</v>
      </c>
      <c r="C369" s="27">
        <f t="shared" si="28"/>
        <v>1980.25</v>
      </c>
      <c r="D369" s="29">
        <v>17.421666666666663</v>
      </c>
      <c r="E369" s="28">
        <v>91.2</v>
      </c>
      <c r="F369" s="28">
        <v>108.8</v>
      </c>
      <c r="G369" s="27">
        <f t="shared" si="26"/>
        <v>0.58363365490920938</v>
      </c>
      <c r="H369" s="27">
        <f t="shared" si="29"/>
        <v>0.83823529411764708</v>
      </c>
      <c r="I369" s="27">
        <f t="shared" si="27"/>
        <v>1.1590445285467128</v>
      </c>
    </row>
    <row r="370" spans="1:9" x14ac:dyDescent="0.35">
      <c r="A370" s="28">
        <v>1980</v>
      </c>
      <c r="B370" s="28">
        <v>5</v>
      </c>
      <c r="C370" s="27">
        <f t="shared" si="28"/>
        <v>1980.3333333333333</v>
      </c>
      <c r="D370" s="29">
        <v>13.327419354838705</v>
      </c>
      <c r="E370" s="28">
        <v>40.4</v>
      </c>
      <c r="F370" s="28">
        <v>53.399999999999991</v>
      </c>
      <c r="G370" s="27">
        <f t="shared" si="26"/>
        <v>0.42360768943431976</v>
      </c>
      <c r="H370" s="27">
        <f t="shared" si="29"/>
        <v>0.75655430711610494</v>
      </c>
      <c r="I370" s="27">
        <f t="shared" si="27"/>
        <v>1.0817598353182121</v>
      </c>
    </row>
    <row r="371" spans="1:9" x14ac:dyDescent="0.35">
      <c r="A371" s="28">
        <v>1980</v>
      </c>
      <c r="B371" s="28">
        <v>6</v>
      </c>
      <c r="C371" s="27">
        <f t="shared" si="28"/>
        <v>1980.4166666666667</v>
      </c>
      <c r="D371" s="29">
        <v>10.074999999999999</v>
      </c>
      <c r="E371" s="28">
        <v>102.2</v>
      </c>
      <c r="F371" s="28">
        <v>41.199999999999996</v>
      </c>
      <c r="G371" s="27">
        <f t="shared" si="26"/>
        <v>0.30916701987405071</v>
      </c>
      <c r="H371" s="27">
        <f t="shared" si="29"/>
        <v>1.25</v>
      </c>
      <c r="I371" s="27">
        <f t="shared" si="27"/>
        <v>1.49961875</v>
      </c>
    </row>
    <row r="372" spans="1:9" x14ac:dyDescent="0.35">
      <c r="A372" s="28">
        <v>1980</v>
      </c>
      <c r="B372" s="28">
        <v>7</v>
      </c>
      <c r="C372" s="27">
        <f t="shared" si="28"/>
        <v>1980.5</v>
      </c>
      <c r="D372" s="29">
        <v>9.9661290322580705</v>
      </c>
      <c r="E372" s="28">
        <v>74.600000000000009</v>
      </c>
      <c r="F372" s="28">
        <v>39.199999999999996</v>
      </c>
      <c r="G372" s="27">
        <f t="shared" si="26"/>
        <v>0.30563060991953789</v>
      </c>
      <c r="H372" s="27">
        <f t="shared" si="29"/>
        <v>1.25</v>
      </c>
      <c r="I372" s="27">
        <f t="shared" si="27"/>
        <v>1.49961875</v>
      </c>
    </row>
    <row r="373" spans="1:9" x14ac:dyDescent="0.35">
      <c r="A373" s="28">
        <v>1980</v>
      </c>
      <c r="B373" s="28">
        <v>8</v>
      </c>
      <c r="C373" s="27">
        <f t="shared" si="28"/>
        <v>1980.5833333333333</v>
      </c>
      <c r="D373" s="29">
        <v>10.161290322580646</v>
      </c>
      <c r="E373" s="28">
        <v>28.599999999999994</v>
      </c>
      <c r="F373" s="28">
        <v>71.199999999999974</v>
      </c>
      <c r="G373" s="27">
        <f t="shared" si="26"/>
        <v>0.31198494313542269</v>
      </c>
      <c r="H373" s="27">
        <f t="shared" si="29"/>
        <v>0.401685393258427</v>
      </c>
      <c r="I373" s="27">
        <f t="shared" si="27"/>
        <v>0.70860922468753951</v>
      </c>
    </row>
    <row r="374" spans="1:9" x14ac:dyDescent="0.35">
      <c r="A374" s="28">
        <v>1980</v>
      </c>
      <c r="B374" s="28">
        <v>9</v>
      </c>
      <c r="C374" s="27">
        <f t="shared" si="28"/>
        <v>1980.6666666666667</v>
      </c>
      <c r="D374" s="29">
        <v>12.663333333333334</v>
      </c>
      <c r="E374" s="28">
        <v>34</v>
      </c>
      <c r="F374" s="28">
        <v>108.60000000000002</v>
      </c>
      <c r="G374" s="27">
        <f t="shared" si="26"/>
        <v>0.39900019781360124</v>
      </c>
      <c r="H374" s="27">
        <f t="shared" si="29"/>
        <v>0.31307550644567211</v>
      </c>
      <c r="I374" s="27">
        <f t="shared" si="27"/>
        <v>0.60595217246794109</v>
      </c>
    </row>
    <row r="375" spans="1:9" x14ac:dyDescent="0.35">
      <c r="A375" s="28">
        <v>1980</v>
      </c>
      <c r="B375" s="28">
        <v>10</v>
      </c>
      <c r="C375" s="27">
        <f t="shared" si="28"/>
        <v>1980.75</v>
      </c>
      <c r="D375" s="29">
        <v>14.125806451612902</v>
      </c>
      <c r="E375" s="28">
        <v>104.8</v>
      </c>
      <c r="F375" s="28">
        <v>131.60000000000002</v>
      </c>
      <c r="G375" s="27">
        <f t="shared" si="26"/>
        <v>0.45386319077772175</v>
      </c>
      <c r="H375" s="27">
        <f t="shared" si="29"/>
        <v>0.79635258358662597</v>
      </c>
      <c r="I375" s="27">
        <f t="shared" si="27"/>
        <v>1.1198182731127762</v>
      </c>
    </row>
    <row r="376" spans="1:9" x14ac:dyDescent="0.35">
      <c r="A376" s="28">
        <v>1980</v>
      </c>
      <c r="B376" s="28">
        <v>11</v>
      </c>
      <c r="C376" s="27">
        <f t="shared" si="28"/>
        <v>1980.8333333333333</v>
      </c>
      <c r="D376" s="29">
        <v>18.433333333333334</v>
      </c>
      <c r="E376" s="28">
        <v>30.6</v>
      </c>
      <c r="F376" s="28">
        <v>197.20000000000002</v>
      </c>
      <c r="G376" s="27">
        <f t="shared" si="26"/>
        <v>0.62391655592960304</v>
      </c>
      <c r="H376" s="27">
        <f t="shared" si="29"/>
        <v>0.15517241379310345</v>
      </c>
      <c r="I376" s="27">
        <f t="shared" si="27"/>
        <v>0.41362434601664688</v>
      </c>
    </row>
    <row r="377" spans="1:9" x14ac:dyDescent="0.35">
      <c r="A377" s="28">
        <v>1980</v>
      </c>
      <c r="B377" s="28">
        <v>12</v>
      </c>
      <c r="C377" s="27">
        <f t="shared" si="28"/>
        <v>1980.9166666666667</v>
      </c>
      <c r="D377" s="29">
        <v>20.862903225806456</v>
      </c>
      <c r="E377" s="28">
        <v>16.2</v>
      </c>
      <c r="F377" s="28">
        <v>256.8</v>
      </c>
      <c r="G377" s="27">
        <f t="shared" si="26"/>
        <v>0.71840554834376502</v>
      </c>
      <c r="H377" s="27">
        <f t="shared" si="29"/>
        <v>6.3084112149532703E-2</v>
      </c>
      <c r="I377" s="27">
        <f t="shared" si="27"/>
        <v>0.29590467453489389</v>
      </c>
    </row>
    <row r="378" spans="1:9" x14ac:dyDescent="0.35">
      <c r="A378" s="28">
        <v>1981</v>
      </c>
      <c r="B378" s="28">
        <v>1</v>
      </c>
      <c r="C378" s="27">
        <f t="shared" si="28"/>
        <v>1981</v>
      </c>
      <c r="D378" s="29">
        <v>24.677419354838705</v>
      </c>
      <c r="E378" s="28">
        <v>16.2</v>
      </c>
      <c r="F378" s="28">
        <v>280.2</v>
      </c>
      <c r="G378" s="27">
        <f t="shared" si="26"/>
        <v>0.85050230525470039</v>
      </c>
      <c r="H378" s="27">
        <f t="shared" si="29"/>
        <v>5.7815845824411134E-2</v>
      </c>
      <c r="I378" s="27">
        <f t="shared" si="27"/>
        <v>0.28904630403184017</v>
      </c>
    </row>
    <row r="379" spans="1:9" x14ac:dyDescent="0.35">
      <c r="A379" s="28">
        <v>1981</v>
      </c>
      <c r="B379" s="28">
        <v>2</v>
      </c>
      <c r="C379" s="27">
        <f t="shared" si="28"/>
        <v>1981.0833333333333</v>
      </c>
      <c r="D379" s="29">
        <v>23.087500000000006</v>
      </c>
      <c r="E379" s="28">
        <v>14.2</v>
      </c>
      <c r="F379" s="28">
        <v>225.20000000000002</v>
      </c>
      <c r="G379" s="27">
        <f t="shared" si="26"/>
        <v>0.79877190020087019</v>
      </c>
      <c r="H379" s="27">
        <f t="shared" si="29"/>
        <v>6.3055062166962689E-2</v>
      </c>
      <c r="I379" s="27">
        <f t="shared" si="27"/>
        <v>0.29586689321353193</v>
      </c>
    </row>
    <row r="380" spans="1:9" x14ac:dyDescent="0.35">
      <c r="A380" s="28">
        <v>1981</v>
      </c>
      <c r="B380" s="28">
        <v>3</v>
      </c>
      <c r="C380" s="27">
        <f t="shared" si="28"/>
        <v>1981.1666666666667</v>
      </c>
      <c r="D380" s="29">
        <v>16.782258064516128</v>
      </c>
      <c r="E380" s="28">
        <v>37.4</v>
      </c>
      <c r="F380" s="28">
        <v>144.80000000000001</v>
      </c>
      <c r="G380" s="27">
        <f t="shared" si="26"/>
        <v>0.55813302323877501</v>
      </c>
      <c r="H380" s="27">
        <f t="shared" si="29"/>
        <v>0.25828729281767954</v>
      </c>
      <c r="I380" s="27">
        <f t="shared" si="27"/>
        <v>0.54058270256555052</v>
      </c>
    </row>
    <row r="381" spans="1:9" x14ac:dyDescent="0.35">
      <c r="A381" s="28">
        <v>1981</v>
      </c>
      <c r="B381" s="28">
        <v>4</v>
      </c>
      <c r="C381" s="27">
        <f t="shared" si="28"/>
        <v>1981.25</v>
      </c>
      <c r="D381" s="29">
        <v>16.496666666666666</v>
      </c>
      <c r="E381" s="28">
        <v>5.8</v>
      </c>
      <c r="F381" s="28">
        <v>123.80000000000001</v>
      </c>
      <c r="G381" s="27">
        <f t="shared" si="26"/>
        <v>0.54676115017811144</v>
      </c>
      <c r="H381" s="27">
        <f t="shared" si="29"/>
        <v>4.6849757673667197E-2</v>
      </c>
      <c r="I381" s="27">
        <f t="shared" si="27"/>
        <v>0.27472739814333924</v>
      </c>
    </row>
    <row r="382" spans="1:9" x14ac:dyDescent="0.35">
      <c r="A382" s="28">
        <v>1981</v>
      </c>
      <c r="B382" s="28">
        <v>5</v>
      </c>
      <c r="C382" s="27">
        <f t="shared" si="28"/>
        <v>1981.3333333333333</v>
      </c>
      <c r="D382" s="29">
        <v>12.269354838709676</v>
      </c>
      <c r="E382" s="28">
        <v>57.599999999999994</v>
      </c>
      <c r="F382" s="28">
        <v>63.800000000000011</v>
      </c>
      <c r="G382" s="27">
        <f t="shared" si="26"/>
        <v>0.38467145799202479</v>
      </c>
      <c r="H382" s="27">
        <f t="shared" si="29"/>
        <v>0.90282131661441978</v>
      </c>
      <c r="I382" s="27">
        <f t="shared" si="27"/>
        <v>1.2178748410491247</v>
      </c>
    </row>
    <row r="383" spans="1:9" x14ac:dyDescent="0.35">
      <c r="A383" s="28">
        <v>1981</v>
      </c>
      <c r="B383" s="28">
        <v>6</v>
      </c>
      <c r="C383" s="27">
        <f t="shared" si="28"/>
        <v>1981.4166666666667</v>
      </c>
      <c r="D383" s="29">
        <v>9.8150000000000031</v>
      </c>
      <c r="E383" s="28">
        <v>95.199999999999989</v>
      </c>
      <c r="F383" s="28">
        <v>43.6</v>
      </c>
      <c r="G383" s="27">
        <f t="shared" si="26"/>
        <v>0.30075682763416794</v>
      </c>
      <c r="H383" s="27">
        <f t="shared" si="29"/>
        <v>1.25</v>
      </c>
      <c r="I383" s="27">
        <f t="shared" si="27"/>
        <v>1.49961875</v>
      </c>
    </row>
    <row r="384" spans="1:9" x14ac:dyDescent="0.35">
      <c r="A384" s="28">
        <v>1981</v>
      </c>
      <c r="B384" s="28">
        <v>7</v>
      </c>
      <c r="C384" s="27">
        <f t="shared" si="28"/>
        <v>1981.5</v>
      </c>
      <c r="D384" s="29">
        <v>9.4048387096774171</v>
      </c>
      <c r="E384" s="28">
        <v>89.8</v>
      </c>
      <c r="F384" s="28">
        <v>52.000000000000007</v>
      </c>
      <c r="G384" s="27">
        <f t="shared" si="26"/>
        <v>0.28773941447657192</v>
      </c>
      <c r="H384" s="27">
        <f t="shared" si="29"/>
        <v>1.25</v>
      </c>
      <c r="I384" s="27">
        <f t="shared" si="27"/>
        <v>1.49961875</v>
      </c>
    </row>
    <row r="385" spans="1:9" x14ac:dyDescent="0.35">
      <c r="A385" s="28">
        <v>1981</v>
      </c>
      <c r="B385" s="28">
        <v>8</v>
      </c>
      <c r="C385" s="27">
        <f t="shared" si="28"/>
        <v>1981.5833333333333</v>
      </c>
      <c r="D385" s="29">
        <v>9.6080645161290334</v>
      </c>
      <c r="E385" s="28">
        <v>113.60000000000001</v>
      </c>
      <c r="F385" s="28">
        <v>66</v>
      </c>
      <c r="G385" s="27">
        <f t="shared" si="26"/>
        <v>0.29415059734768495</v>
      </c>
      <c r="H385" s="27">
        <f t="shared" si="29"/>
        <v>1.25</v>
      </c>
      <c r="I385" s="27">
        <f t="shared" si="27"/>
        <v>1.49961875</v>
      </c>
    </row>
    <row r="386" spans="1:9" x14ac:dyDescent="0.35">
      <c r="A386" s="28">
        <v>1981</v>
      </c>
      <c r="B386" s="28">
        <v>9</v>
      </c>
      <c r="C386" s="27">
        <f t="shared" si="28"/>
        <v>1981.6666666666667</v>
      </c>
      <c r="D386" s="29">
        <v>13.035</v>
      </c>
      <c r="E386" s="28">
        <v>43.2</v>
      </c>
      <c r="F386" s="28">
        <v>98.4</v>
      </c>
      <c r="G386" s="27">
        <f t="shared" si="26"/>
        <v>0.41270492900564654</v>
      </c>
      <c r="H386" s="27">
        <f t="shared" si="29"/>
        <v>0.43902439024390244</v>
      </c>
      <c r="I386" s="27">
        <f t="shared" si="27"/>
        <v>0.75073271861986912</v>
      </c>
    </row>
    <row r="387" spans="1:9" x14ac:dyDescent="0.35">
      <c r="A387" s="28">
        <v>1981</v>
      </c>
      <c r="B387" s="28">
        <v>10</v>
      </c>
      <c r="C387" s="27">
        <f t="shared" si="28"/>
        <v>1981.75</v>
      </c>
      <c r="D387" s="29">
        <v>14.495161290322583</v>
      </c>
      <c r="E387" s="28">
        <v>31.2</v>
      </c>
      <c r="F387" s="28">
        <v>137</v>
      </c>
      <c r="G387" s="27">
        <f t="shared" si="26"/>
        <v>0.46807518596428543</v>
      </c>
      <c r="H387" s="27">
        <f t="shared" si="29"/>
        <v>0.22773722627737225</v>
      </c>
      <c r="I387" s="27">
        <f t="shared" si="27"/>
        <v>0.5035034060418776</v>
      </c>
    </row>
    <row r="388" spans="1:9" x14ac:dyDescent="0.35">
      <c r="A388" s="28">
        <v>1981</v>
      </c>
      <c r="B388" s="28">
        <v>11</v>
      </c>
      <c r="C388" s="27">
        <f t="shared" si="28"/>
        <v>1981.8333333333333</v>
      </c>
      <c r="D388" s="29">
        <v>17.395</v>
      </c>
      <c r="E388" s="28">
        <v>34</v>
      </c>
      <c r="F388" s="28">
        <v>185.79999999999995</v>
      </c>
      <c r="G388" s="27">
        <f t="shared" si="26"/>
        <v>0.58256983194817868</v>
      </c>
      <c r="H388" s="27">
        <f t="shared" si="29"/>
        <v>0.18299246501614644</v>
      </c>
      <c r="I388" s="27">
        <f t="shared" si="27"/>
        <v>0.44838274068091788</v>
      </c>
    </row>
    <row r="389" spans="1:9" x14ac:dyDescent="0.35">
      <c r="A389" s="28">
        <v>1981</v>
      </c>
      <c r="B389" s="28">
        <v>12</v>
      </c>
      <c r="C389" s="27">
        <f t="shared" si="28"/>
        <v>1981.9166666666667</v>
      </c>
      <c r="D389" s="29">
        <v>19.516129032258064</v>
      </c>
      <c r="E389" s="28">
        <v>4.4000000000000004</v>
      </c>
      <c r="F389" s="28">
        <v>255.2</v>
      </c>
      <c r="G389" s="27">
        <f t="shared" si="26"/>
        <v>0.66659590821842341</v>
      </c>
      <c r="H389" s="27">
        <f t="shared" si="29"/>
        <v>1.7241379310344831E-2</v>
      </c>
      <c r="I389" s="27">
        <f t="shared" si="27"/>
        <v>0.23577654577883472</v>
      </c>
    </row>
    <row r="390" spans="1:9" x14ac:dyDescent="0.35">
      <c r="A390" s="28">
        <v>1982</v>
      </c>
      <c r="B390" s="28">
        <v>1</v>
      </c>
      <c r="C390" s="27">
        <f t="shared" si="28"/>
        <v>1982</v>
      </c>
      <c r="D390" s="29">
        <v>23.716129032258063</v>
      </c>
      <c r="E390" s="28">
        <v>18.5</v>
      </c>
      <c r="F390" s="28">
        <v>297.90000000000003</v>
      </c>
      <c r="G390" s="27">
        <f t="shared" ref="G390:G453" si="30">IF(D390&gt;tmax,0,((tmax-D390)/(tmax-topt))^ta*EXP((ta/tb)*(1-((tmax-D390)/(tmax-topt))^tb)))</f>
        <v>0.81988524745619351</v>
      </c>
      <c r="H390" s="27">
        <f t="shared" si="29"/>
        <v>6.2101376300772067E-2</v>
      </c>
      <c r="I390" s="27">
        <f t="shared" ref="I390:I453" si="31">wfacpar1+(wfacpar2*H390)-(wfacpar3*H390^2)</f>
        <v>0.29462633887587963</v>
      </c>
    </row>
    <row r="391" spans="1:9" x14ac:dyDescent="0.35">
      <c r="A391" s="28">
        <v>1982</v>
      </c>
      <c r="B391" s="28">
        <v>2</v>
      </c>
      <c r="C391" s="27">
        <f t="shared" ref="C391:C454" si="32">A391+((B391-1)/12)</f>
        <v>1982.0833333333333</v>
      </c>
      <c r="D391" s="29">
        <v>21.824999999999999</v>
      </c>
      <c r="E391" s="28">
        <v>3.6000000000000005</v>
      </c>
      <c r="F391" s="28">
        <v>224.00000000000003</v>
      </c>
      <c r="G391" s="27">
        <f t="shared" si="30"/>
        <v>0.75411803872602556</v>
      </c>
      <c r="H391" s="27">
        <f t="shared" ref="H391:H454" si="33">MIN(1.25,E391/F391)</f>
        <v>1.6071428571428573E-2</v>
      </c>
      <c r="I391" s="27">
        <f t="shared" si="31"/>
        <v>0.23422874585459186</v>
      </c>
    </row>
    <row r="392" spans="1:9" x14ac:dyDescent="0.35">
      <c r="A392" s="28">
        <v>1982</v>
      </c>
      <c r="B392" s="28">
        <v>3</v>
      </c>
      <c r="C392" s="27">
        <f t="shared" si="32"/>
        <v>1982.1666666666667</v>
      </c>
      <c r="D392" s="29">
        <v>19.790322580645157</v>
      </c>
      <c r="E392" s="28">
        <v>27.599999999999998</v>
      </c>
      <c r="F392" s="28">
        <v>190.60000000000002</v>
      </c>
      <c r="G392" s="27">
        <f t="shared" si="30"/>
        <v>0.6772815610151226</v>
      </c>
      <c r="H392" s="27">
        <f t="shared" si="33"/>
        <v>0.14480587618048266</v>
      </c>
      <c r="I392" s="27">
        <f t="shared" si="31"/>
        <v>0.40057686380557778</v>
      </c>
    </row>
    <row r="393" spans="1:9" x14ac:dyDescent="0.35">
      <c r="A393" s="28">
        <v>1982</v>
      </c>
      <c r="B393" s="28">
        <v>4</v>
      </c>
      <c r="C393" s="27">
        <f t="shared" si="32"/>
        <v>1982.25</v>
      </c>
      <c r="D393" s="29">
        <v>15.401666666666673</v>
      </c>
      <c r="E393" s="28">
        <v>73</v>
      </c>
      <c r="F393" s="28">
        <v>104.40000000000002</v>
      </c>
      <c r="G393" s="27">
        <f t="shared" si="30"/>
        <v>0.50342426500286397</v>
      </c>
      <c r="H393" s="27">
        <f t="shared" si="33"/>
        <v>0.69923371647509569</v>
      </c>
      <c r="I393" s="27">
        <f t="shared" si="31"/>
        <v>1.0256018008396823</v>
      </c>
    </row>
    <row r="394" spans="1:9" x14ac:dyDescent="0.35">
      <c r="A394" s="28">
        <v>1982</v>
      </c>
      <c r="B394" s="28">
        <v>5</v>
      </c>
      <c r="C394" s="27">
        <f t="shared" si="32"/>
        <v>1982.3333333333333</v>
      </c>
      <c r="D394" s="29">
        <v>12.087096774193549</v>
      </c>
      <c r="E394" s="28">
        <v>27.2</v>
      </c>
      <c r="F394" s="28">
        <v>52</v>
      </c>
      <c r="G394" s="27">
        <f t="shared" si="30"/>
        <v>0.37811563148301502</v>
      </c>
      <c r="H394" s="27">
        <f t="shared" si="33"/>
        <v>0.52307692307692311</v>
      </c>
      <c r="I394" s="27">
        <f t="shared" si="31"/>
        <v>0.84309342011834321</v>
      </c>
    </row>
    <row r="395" spans="1:9" x14ac:dyDescent="0.35">
      <c r="A395" s="28">
        <v>1982</v>
      </c>
      <c r="B395" s="28">
        <v>6</v>
      </c>
      <c r="C395" s="27">
        <f t="shared" si="32"/>
        <v>1982.4166666666667</v>
      </c>
      <c r="D395" s="29">
        <v>8.3433333333333319</v>
      </c>
      <c r="E395" s="28">
        <v>45.399999999999991</v>
      </c>
      <c r="F395" s="28">
        <v>38</v>
      </c>
      <c r="G395" s="27">
        <f t="shared" si="30"/>
        <v>0.25552162806135836</v>
      </c>
      <c r="H395" s="27">
        <f t="shared" si="33"/>
        <v>1.1947368421052629</v>
      </c>
      <c r="I395" s="27">
        <f t="shared" si="31"/>
        <v>1.4586640526315788</v>
      </c>
    </row>
    <row r="396" spans="1:9" x14ac:dyDescent="0.35">
      <c r="A396" s="28">
        <v>1982</v>
      </c>
      <c r="B396" s="28">
        <v>7</v>
      </c>
      <c r="C396" s="27">
        <f t="shared" si="32"/>
        <v>1982.5</v>
      </c>
      <c r="D396" s="29">
        <v>7.6532258064516139</v>
      </c>
      <c r="E396" s="28">
        <v>18.2</v>
      </c>
      <c r="F396" s="28">
        <v>41.4</v>
      </c>
      <c r="G396" s="27">
        <f t="shared" si="30"/>
        <v>0.23575461425691385</v>
      </c>
      <c r="H396" s="27">
        <f t="shared" si="33"/>
        <v>0.43961352657004832</v>
      </c>
      <c r="I396" s="27">
        <f t="shared" si="31"/>
        <v>0.75139195313776286</v>
      </c>
    </row>
    <row r="397" spans="1:9" x14ac:dyDescent="0.35">
      <c r="A397" s="28">
        <v>1982</v>
      </c>
      <c r="B397" s="28">
        <v>8</v>
      </c>
      <c r="C397" s="27">
        <f t="shared" si="32"/>
        <v>1982.5833333333333</v>
      </c>
      <c r="D397" s="29">
        <v>11.974193548387101</v>
      </c>
      <c r="E397" s="28">
        <v>12.799999999999999</v>
      </c>
      <c r="F397" s="28">
        <v>83.800000000000011</v>
      </c>
      <c r="G397" s="27">
        <f t="shared" si="30"/>
        <v>0.37407839053547454</v>
      </c>
      <c r="H397" s="27">
        <f t="shared" si="33"/>
        <v>0.15274463007159902</v>
      </c>
      <c r="I397" s="27">
        <f t="shared" si="31"/>
        <v>0.41057335114290755</v>
      </c>
    </row>
    <row r="398" spans="1:9" x14ac:dyDescent="0.35">
      <c r="A398" s="28">
        <v>1982</v>
      </c>
      <c r="B398" s="28">
        <v>9</v>
      </c>
      <c r="C398" s="27">
        <f t="shared" si="32"/>
        <v>1982.6666666666667</v>
      </c>
      <c r="D398" s="29">
        <v>11.566666666666666</v>
      </c>
      <c r="E398" s="28">
        <v>33.199999999999996</v>
      </c>
      <c r="F398" s="28">
        <v>113.20000000000002</v>
      </c>
      <c r="G398" s="27">
        <f t="shared" si="30"/>
        <v>0.35966287164559241</v>
      </c>
      <c r="H398" s="27">
        <f t="shared" si="33"/>
        <v>0.293286219081272</v>
      </c>
      <c r="I398" s="27">
        <f t="shared" si="31"/>
        <v>0.58250810223626204</v>
      </c>
    </row>
    <row r="399" spans="1:9" x14ac:dyDescent="0.35">
      <c r="A399" s="28">
        <v>1982</v>
      </c>
      <c r="B399" s="28">
        <v>10</v>
      </c>
      <c r="C399" s="27">
        <f t="shared" si="32"/>
        <v>1982.75</v>
      </c>
      <c r="D399" s="29">
        <v>14.264516129032261</v>
      </c>
      <c r="E399" s="28">
        <v>18.600000000000001</v>
      </c>
      <c r="F399" s="28">
        <v>158.80000000000001</v>
      </c>
      <c r="G399" s="27">
        <f t="shared" si="30"/>
        <v>0.45918580912151946</v>
      </c>
      <c r="H399" s="27">
        <f t="shared" si="33"/>
        <v>0.11712846347607053</v>
      </c>
      <c r="I399" s="27">
        <f t="shared" si="31"/>
        <v>0.3654875716171031</v>
      </c>
    </row>
    <row r="400" spans="1:9" x14ac:dyDescent="0.35">
      <c r="A400" s="28">
        <v>1982</v>
      </c>
      <c r="B400" s="28">
        <v>11</v>
      </c>
      <c r="C400" s="27">
        <f t="shared" si="32"/>
        <v>1982.8333333333333</v>
      </c>
      <c r="D400" s="29">
        <v>19.988333333333337</v>
      </c>
      <c r="E400" s="28">
        <v>3.6</v>
      </c>
      <c r="F400" s="28">
        <v>267.39999999999998</v>
      </c>
      <c r="G400" s="27">
        <f t="shared" si="30"/>
        <v>0.68495925495174026</v>
      </c>
      <c r="H400" s="27">
        <f t="shared" si="33"/>
        <v>1.3462976813762156E-2</v>
      </c>
      <c r="I400" s="27">
        <f t="shared" si="31"/>
        <v>0.23077548609312423</v>
      </c>
    </row>
    <row r="401" spans="1:9" x14ac:dyDescent="0.35">
      <c r="A401" s="28">
        <v>1982</v>
      </c>
      <c r="B401" s="28">
        <v>12</v>
      </c>
      <c r="C401" s="27">
        <f t="shared" si="32"/>
        <v>1982.9166666666667</v>
      </c>
      <c r="D401" s="29">
        <v>20.838709677419359</v>
      </c>
      <c r="E401" s="28">
        <v>5</v>
      </c>
      <c r="F401" s="28">
        <v>269.39999999999992</v>
      </c>
      <c r="G401" s="27">
        <f t="shared" si="30"/>
        <v>0.7174917382308077</v>
      </c>
      <c r="H401" s="27">
        <f t="shared" si="33"/>
        <v>1.8559762435040837E-2</v>
      </c>
      <c r="I401" s="27">
        <f t="shared" si="31"/>
        <v>0.2375199244492284</v>
      </c>
    </row>
    <row r="402" spans="1:9" x14ac:dyDescent="0.35">
      <c r="A402" s="28">
        <v>1983</v>
      </c>
      <c r="B402" s="28">
        <v>1</v>
      </c>
      <c r="C402" s="27">
        <f t="shared" si="32"/>
        <v>1983</v>
      </c>
      <c r="D402" s="29">
        <v>20.411290322580644</v>
      </c>
      <c r="E402" s="28">
        <v>4.8</v>
      </c>
      <c r="F402" s="28">
        <v>284.59999999999991</v>
      </c>
      <c r="G402" s="27">
        <f t="shared" si="30"/>
        <v>0.70123585425857315</v>
      </c>
      <c r="H402" s="27">
        <f t="shared" si="33"/>
        <v>1.6865776528461003E-2</v>
      </c>
      <c r="I402" s="27">
        <f t="shared" si="31"/>
        <v>0.23527970970834042</v>
      </c>
    </row>
    <row r="403" spans="1:9" x14ac:dyDescent="0.35">
      <c r="A403" s="28">
        <v>1983</v>
      </c>
      <c r="B403" s="28">
        <v>2</v>
      </c>
      <c r="C403" s="27">
        <f t="shared" si="32"/>
        <v>1983.0833333333333</v>
      </c>
      <c r="D403" s="29">
        <v>24.135714285714283</v>
      </c>
      <c r="E403" s="28">
        <v>3.1999999999999997</v>
      </c>
      <c r="F403" s="28">
        <v>257.8</v>
      </c>
      <c r="G403" s="27">
        <f t="shared" si="30"/>
        <v>0.83350930695654823</v>
      </c>
      <c r="H403" s="27">
        <f t="shared" si="33"/>
        <v>1.2412723041117143E-2</v>
      </c>
      <c r="I403" s="27">
        <f t="shared" si="31"/>
        <v>0.22938415590293473</v>
      </c>
    </row>
    <row r="404" spans="1:9" x14ac:dyDescent="0.35">
      <c r="A404" s="28">
        <v>1983</v>
      </c>
      <c r="B404" s="28">
        <v>3</v>
      </c>
      <c r="C404" s="27">
        <f t="shared" si="32"/>
        <v>1983.1666666666667</v>
      </c>
      <c r="D404" s="29">
        <v>19.532258064516128</v>
      </c>
      <c r="E404" s="28">
        <v>126.2</v>
      </c>
      <c r="F404" s="28">
        <v>142.19999999999999</v>
      </c>
      <c r="G404" s="27">
        <f t="shared" si="30"/>
        <v>0.66722610359714452</v>
      </c>
      <c r="H404" s="27">
        <f t="shared" si="33"/>
        <v>0.88748241912798886</v>
      </c>
      <c r="I404" s="27">
        <f t="shared" si="31"/>
        <v>1.2040851766791094</v>
      </c>
    </row>
    <row r="405" spans="1:9" x14ac:dyDescent="0.35">
      <c r="A405" s="28">
        <v>1983</v>
      </c>
      <c r="B405" s="28">
        <v>4</v>
      </c>
      <c r="C405" s="27">
        <f t="shared" si="32"/>
        <v>1983.25</v>
      </c>
      <c r="D405" s="29">
        <v>13.455000000000002</v>
      </c>
      <c r="E405" s="28">
        <v>67.399999999999991</v>
      </c>
      <c r="F405" s="28">
        <v>71.2</v>
      </c>
      <c r="G405" s="27">
        <f t="shared" si="30"/>
        <v>0.42839598704493975</v>
      </c>
      <c r="H405" s="27">
        <f t="shared" si="33"/>
        <v>0.94662921348314588</v>
      </c>
      <c r="I405" s="27">
        <f t="shared" si="31"/>
        <v>1.256632895941169</v>
      </c>
    </row>
    <row r="406" spans="1:9" x14ac:dyDescent="0.35">
      <c r="A406" s="28">
        <v>1983</v>
      </c>
      <c r="B406" s="28">
        <v>5</v>
      </c>
      <c r="C406" s="27">
        <f t="shared" si="32"/>
        <v>1983.3333333333333</v>
      </c>
      <c r="D406" s="29">
        <v>11.482258064516129</v>
      </c>
      <c r="E406" s="28">
        <v>55.999999999999993</v>
      </c>
      <c r="F406" s="28">
        <v>48.4</v>
      </c>
      <c r="G406" s="27">
        <f t="shared" si="30"/>
        <v>0.35670861657939118</v>
      </c>
      <c r="H406" s="27">
        <f t="shared" si="33"/>
        <v>1.1570247933884297</v>
      </c>
      <c r="I406" s="27">
        <f t="shared" si="31"/>
        <v>1.4298701523120005</v>
      </c>
    </row>
    <row r="407" spans="1:9" x14ac:dyDescent="0.35">
      <c r="A407" s="28">
        <v>1983</v>
      </c>
      <c r="B407" s="28">
        <v>6</v>
      </c>
      <c r="C407" s="27">
        <f t="shared" si="32"/>
        <v>1983.4166666666667</v>
      </c>
      <c r="D407" s="29">
        <v>8.6583333333333332</v>
      </c>
      <c r="E407" s="28">
        <v>22.2</v>
      </c>
      <c r="F407" s="28">
        <v>39.000000000000007</v>
      </c>
      <c r="G407" s="27">
        <f t="shared" si="30"/>
        <v>0.26485616949021129</v>
      </c>
      <c r="H407" s="27">
        <f t="shared" si="33"/>
        <v>0.5692307692307691</v>
      </c>
      <c r="I407" s="27">
        <f t="shared" si="31"/>
        <v>0.89235924260355015</v>
      </c>
    </row>
    <row r="408" spans="1:9" x14ac:dyDescent="0.35">
      <c r="A408" s="28">
        <v>1983</v>
      </c>
      <c r="B408" s="28">
        <v>7</v>
      </c>
      <c r="C408" s="27">
        <f t="shared" si="32"/>
        <v>1983.5</v>
      </c>
      <c r="D408" s="29">
        <v>7.85</v>
      </c>
      <c r="E408" s="28">
        <v>95.399999999999991</v>
      </c>
      <c r="F408" s="28">
        <v>36</v>
      </c>
      <c r="G408" s="27">
        <f t="shared" si="30"/>
        <v>0.24129437273877957</v>
      </c>
      <c r="H408" s="27">
        <f t="shared" si="33"/>
        <v>1.25</v>
      </c>
      <c r="I408" s="27">
        <f t="shared" si="31"/>
        <v>1.49961875</v>
      </c>
    </row>
    <row r="409" spans="1:9" x14ac:dyDescent="0.35">
      <c r="A409" s="28">
        <v>1983</v>
      </c>
      <c r="B409" s="28">
        <v>8</v>
      </c>
      <c r="C409" s="27">
        <f t="shared" si="32"/>
        <v>1983.5833333333333</v>
      </c>
      <c r="D409" s="29">
        <v>10.232258064516129</v>
      </c>
      <c r="E409" s="28">
        <v>63.599999999999994</v>
      </c>
      <c r="F409" s="28">
        <v>66.400000000000006</v>
      </c>
      <c r="G409" s="27">
        <f t="shared" si="30"/>
        <v>0.31431235459133339</v>
      </c>
      <c r="H409" s="27">
        <f t="shared" si="33"/>
        <v>0.95783132530120463</v>
      </c>
      <c r="I409" s="27">
        <f t="shared" si="31"/>
        <v>1.2663950174190737</v>
      </c>
    </row>
    <row r="410" spans="1:9" x14ac:dyDescent="0.35">
      <c r="A410" s="28">
        <v>1983</v>
      </c>
      <c r="B410" s="28">
        <v>9</v>
      </c>
      <c r="C410" s="27">
        <f t="shared" si="32"/>
        <v>1983.6666666666667</v>
      </c>
      <c r="D410" s="29">
        <v>11.41</v>
      </c>
      <c r="E410" s="28">
        <v>77.599999999999994</v>
      </c>
      <c r="F410" s="28">
        <v>100.00000000000001</v>
      </c>
      <c r="G410" s="27">
        <f t="shared" si="30"/>
        <v>0.35418842304847048</v>
      </c>
      <c r="H410" s="27">
        <f t="shared" si="33"/>
        <v>0.7759999999999998</v>
      </c>
      <c r="I410" s="27">
        <f t="shared" si="31"/>
        <v>1.1004509311999999</v>
      </c>
    </row>
    <row r="411" spans="1:9" x14ac:dyDescent="0.35">
      <c r="A411" s="28">
        <v>1983</v>
      </c>
      <c r="B411" s="28">
        <v>10</v>
      </c>
      <c r="C411" s="27">
        <f t="shared" si="32"/>
        <v>1983.75</v>
      </c>
      <c r="D411" s="29">
        <v>14.235483870967743</v>
      </c>
      <c r="E411" s="28">
        <v>37.4</v>
      </c>
      <c r="F411" s="28">
        <v>144.79999999999995</v>
      </c>
      <c r="G411" s="27">
        <f t="shared" si="30"/>
        <v>0.45807027887818352</v>
      </c>
      <c r="H411" s="27">
        <f t="shared" si="33"/>
        <v>0.25828729281767965</v>
      </c>
      <c r="I411" s="27">
        <f t="shared" si="31"/>
        <v>0.54058270256555063</v>
      </c>
    </row>
    <row r="412" spans="1:9" x14ac:dyDescent="0.35">
      <c r="A412" s="28">
        <v>1983</v>
      </c>
      <c r="B412" s="28">
        <v>11</v>
      </c>
      <c r="C412" s="27">
        <f t="shared" si="32"/>
        <v>1983.8333333333333</v>
      </c>
      <c r="D412" s="29">
        <v>17.361666666666672</v>
      </c>
      <c r="E412" s="28">
        <v>36.200000000000003</v>
      </c>
      <c r="F412" s="28">
        <v>225.20000000000002</v>
      </c>
      <c r="G412" s="27">
        <f t="shared" si="30"/>
        <v>0.58124002812243558</v>
      </c>
      <c r="H412" s="27">
        <f t="shared" si="33"/>
        <v>0.16074600355239788</v>
      </c>
      <c r="I412" s="27">
        <f t="shared" si="31"/>
        <v>0.42061791302934992</v>
      </c>
    </row>
    <row r="413" spans="1:9" x14ac:dyDescent="0.35">
      <c r="A413" s="28">
        <v>1983</v>
      </c>
      <c r="B413" s="28">
        <v>12</v>
      </c>
      <c r="C413" s="27">
        <f t="shared" si="32"/>
        <v>1983.9166666666667</v>
      </c>
      <c r="D413" s="29">
        <v>20.68225806451613</v>
      </c>
      <c r="E413" s="28">
        <v>19.8</v>
      </c>
      <c r="F413" s="28">
        <v>272.19999999999993</v>
      </c>
      <c r="G413" s="27">
        <f t="shared" si="30"/>
        <v>0.71156560884716857</v>
      </c>
      <c r="H413" s="27">
        <f t="shared" si="33"/>
        <v>7.2740631888317434E-2</v>
      </c>
      <c r="I413" s="27">
        <f t="shared" si="31"/>
        <v>0.30844101459736195</v>
      </c>
    </row>
    <row r="414" spans="1:9" x14ac:dyDescent="0.35">
      <c r="A414" s="28">
        <v>1984</v>
      </c>
      <c r="B414" s="28">
        <v>1</v>
      </c>
      <c r="C414" s="27">
        <f t="shared" si="32"/>
        <v>1984</v>
      </c>
      <c r="D414" s="29">
        <v>19.979032258064517</v>
      </c>
      <c r="E414" s="28">
        <v>17.2</v>
      </c>
      <c r="F414" s="28">
        <v>269.59999999999997</v>
      </c>
      <c r="G414" s="27">
        <f t="shared" si="30"/>
        <v>0.68459939334774977</v>
      </c>
      <c r="H414" s="27">
        <f t="shared" si="33"/>
        <v>6.3798219584569743E-2</v>
      </c>
      <c r="I414" s="27">
        <f t="shared" si="31"/>
        <v>0.29683328791307489</v>
      </c>
    </row>
    <row r="415" spans="1:9" x14ac:dyDescent="0.35">
      <c r="A415" s="28">
        <v>1984</v>
      </c>
      <c r="B415" s="28">
        <v>2</v>
      </c>
      <c r="C415" s="27">
        <f t="shared" si="32"/>
        <v>1984.0833333333333</v>
      </c>
      <c r="D415" s="29">
        <v>20.527586206896554</v>
      </c>
      <c r="E415" s="28">
        <v>2.6</v>
      </c>
      <c r="F415" s="28">
        <v>244.80000000000004</v>
      </c>
      <c r="G415" s="27">
        <f t="shared" si="30"/>
        <v>0.70567917287712667</v>
      </c>
      <c r="H415" s="27">
        <f t="shared" si="33"/>
        <v>1.0620915032679737E-2</v>
      </c>
      <c r="I415" s="27">
        <f t="shared" si="31"/>
        <v>0.22700921834283821</v>
      </c>
    </row>
    <row r="416" spans="1:9" x14ac:dyDescent="0.35">
      <c r="A416" s="28">
        <v>1984</v>
      </c>
      <c r="B416" s="28">
        <v>3</v>
      </c>
      <c r="C416" s="27">
        <f t="shared" si="32"/>
        <v>1984.1666666666667</v>
      </c>
      <c r="D416" s="29">
        <v>18.038709677419355</v>
      </c>
      <c r="E416" s="28">
        <v>21.6</v>
      </c>
      <c r="F416" s="28">
        <v>191.80000000000004</v>
      </c>
      <c r="G416" s="27">
        <f t="shared" si="30"/>
        <v>0.6082296587830136</v>
      </c>
      <c r="H416" s="27">
        <f t="shared" si="33"/>
        <v>0.11261730969760166</v>
      </c>
      <c r="I416" s="27">
        <f t="shared" si="31"/>
        <v>0.35973331372508516</v>
      </c>
    </row>
    <row r="417" spans="1:9" x14ac:dyDescent="0.35">
      <c r="A417" s="28">
        <v>1984</v>
      </c>
      <c r="B417" s="28">
        <v>4</v>
      </c>
      <c r="C417" s="27">
        <f t="shared" si="32"/>
        <v>1984.25</v>
      </c>
      <c r="D417" s="29">
        <v>14.08</v>
      </c>
      <c r="E417" s="28">
        <v>39.199999999999996</v>
      </c>
      <c r="F417" s="28">
        <v>102.6</v>
      </c>
      <c r="G417" s="27">
        <f t="shared" si="30"/>
        <v>0.45210951233707219</v>
      </c>
      <c r="H417" s="27">
        <f t="shared" si="33"/>
        <v>0.38206627680311889</v>
      </c>
      <c r="I417" s="27">
        <f t="shared" si="31"/>
        <v>0.68620653382427266</v>
      </c>
    </row>
    <row r="418" spans="1:9" x14ac:dyDescent="0.35">
      <c r="A418" s="28">
        <v>1984</v>
      </c>
      <c r="B418" s="28">
        <v>5</v>
      </c>
      <c r="C418" s="27">
        <f t="shared" si="32"/>
        <v>1984.3333333333333</v>
      </c>
      <c r="D418" s="29">
        <v>12.238709677419354</v>
      </c>
      <c r="E418" s="28">
        <v>29.999999999999996</v>
      </c>
      <c r="F418" s="28">
        <v>68.999999999999986</v>
      </c>
      <c r="G418" s="27">
        <f t="shared" si="30"/>
        <v>0.38356586196053183</v>
      </c>
      <c r="H418" s="27">
        <f t="shared" si="33"/>
        <v>0.43478260869565222</v>
      </c>
      <c r="I418" s="27">
        <f t="shared" si="31"/>
        <v>0.74598128544423437</v>
      </c>
    </row>
    <row r="419" spans="1:9" x14ac:dyDescent="0.35">
      <c r="A419" s="28">
        <v>1984</v>
      </c>
      <c r="B419" s="28">
        <v>6</v>
      </c>
      <c r="C419" s="27">
        <f t="shared" si="32"/>
        <v>1984.4166666666667</v>
      </c>
      <c r="D419" s="29">
        <v>8.7883333333333322</v>
      </c>
      <c r="E419" s="28">
        <v>33.099999999999994</v>
      </c>
      <c r="F419" s="28">
        <v>46.999999999999993</v>
      </c>
      <c r="G419" s="27">
        <f t="shared" si="30"/>
        <v>0.26876466947800526</v>
      </c>
      <c r="H419" s="27">
        <f t="shared" si="33"/>
        <v>0.70425531914893613</v>
      </c>
      <c r="I419" s="27">
        <f t="shared" si="31"/>
        <v>1.0305849284744228</v>
      </c>
    </row>
    <row r="420" spans="1:9" x14ac:dyDescent="0.35">
      <c r="A420" s="28">
        <v>1984</v>
      </c>
      <c r="B420" s="28">
        <v>7</v>
      </c>
      <c r="C420" s="27">
        <f t="shared" si="32"/>
        <v>1984.5</v>
      </c>
      <c r="D420" s="29">
        <v>7.6451612903225801</v>
      </c>
      <c r="E420" s="28">
        <v>69.999999999999986</v>
      </c>
      <c r="F420" s="28">
        <v>37.700000000000003</v>
      </c>
      <c r="G420" s="27">
        <f t="shared" si="30"/>
        <v>0.23552922900297557</v>
      </c>
      <c r="H420" s="27">
        <f t="shared" si="33"/>
        <v>1.25</v>
      </c>
      <c r="I420" s="27">
        <f t="shared" si="31"/>
        <v>1.49961875</v>
      </c>
    </row>
    <row r="421" spans="1:9" x14ac:dyDescent="0.35">
      <c r="A421" s="28">
        <v>1984</v>
      </c>
      <c r="B421" s="28">
        <v>8</v>
      </c>
      <c r="C421" s="27">
        <f t="shared" si="32"/>
        <v>1984.5833333333333</v>
      </c>
      <c r="D421" s="29">
        <v>9.758064516129032</v>
      </c>
      <c r="E421" s="28">
        <v>100.80000000000001</v>
      </c>
      <c r="F421" s="28">
        <v>63.79999999999999</v>
      </c>
      <c r="G421" s="27">
        <f t="shared" si="30"/>
        <v>0.29893142351706725</v>
      </c>
      <c r="H421" s="27">
        <f t="shared" si="33"/>
        <v>1.25</v>
      </c>
      <c r="I421" s="27">
        <f t="shared" si="31"/>
        <v>1.49961875</v>
      </c>
    </row>
    <row r="422" spans="1:9" x14ac:dyDescent="0.35">
      <c r="A422" s="28">
        <v>1984</v>
      </c>
      <c r="B422" s="28">
        <v>9</v>
      </c>
      <c r="C422" s="27">
        <f t="shared" si="32"/>
        <v>1984.6666666666667</v>
      </c>
      <c r="D422" s="29">
        <v>10.111666666666666</v>
      </c>
      <c r="E422" s="28">
        <v>61.8</v>
      </c>
      <c r="F422" s="28">
        <v>80.999999999999986</v>
      </c>
      <c r="G422" s="27">
        <f t="shared" si="30"/>
        <v>0.31036280406745509</v>
      </c>
      <c r="H422" s="27">
        <f t="shared" si="33"/>
        <v>0.76296296296296306</v>
      </c>
      <c r="I422" s="27">
        <f t="shared" si="31"/>
        <v>1.0879399615912211</v>
      </c>
    </row>
    <row r="423" spans="1:9" x14ac:dyDescent="0.35">
      <c r="A423" s="28">
        <v>1984</v>
      </c>
      <c r="B423" s="28">
        <v>10</v>
      </c>
      <c r="C423" s="27">
        <f t="shared" si="32"/>
        <v>1984.75</v>
      </c>
      <c r="D423" s="29">
        <v>14.169354838709676</v>
      </c>
      <c r="E423" s="28">
        <v>21.6</v>
      </c>
      <c r="F423" s="28">
        <v>162.80000000000001</v>
      </c>
      <c r="G423" s="27">
        <f t="shared" si="30"/>
        <v>0.45553228901387255</v>
      </c>
      <c r="H423" s="27">
        <f t="shared" si="33"/>
        <v>0.13267813267813267</v>
      </c>
      <c r="I423" s="27">
        <f t="shared" si="31"/>
        <v>0.38524687320780682</v>
      </c>
    </row>
    <row r="424" spans="1:9" x14ac:dyDescent="0.35">
      <c r="A424" s="28">
        <v>1984</v>
      </c>
      <c r="B424" s="28">
        <v>11</v>
      </c>
      <c r="C424" s="27">
        <f t="shared" si="32"/>
        <v>1984.8333333333333</v>
      </c>
      <c r="D424" s="29">
        <v>17.101666666666667</v>
      </c>
      <c r="E424" s="28">
        <v>29</v>
      </c>
      <c r="F424" s="28">
        <v>222.80000000000004</v>
      </c>
      <c r="G424" s="27">
        <f t="shared" si="30"/>
        <v>0.57086794295869547</v>
      </c>
      <c r="H424" s="27">
        <f t="shared" si="33"/>
        <v>0.13016157989228005</v>
      </c>
      <c r="I424" s="27">
        <f t="shared" si="31"/>
        <v>0.38205694933746764</v>
      </c>
    </row>
    <row r="425" spans="1:9" x14ac:dyDescent="0.35">
      <c r="A425" s="28">
        <v>1984</v>
      </c>
      <c r="B425" s="28">
        <v>12</v>
      </c>
      <c r="C425" s="27">
        <f t="shared" si="32"/>
        <v>1984.9166666666667</v>
      </c>
      <c r="D425" s="29">
        <v>19.4758064516129</v>
      </c>
      <c r="E425" s="28">
        <v>11.8</v>
      </c>
      <c r="F425" s="28">
        <v>290.79999999999995</v>
      </c>
      <c r="G425" s="27">
        <f t="shared" si="30"/>
        <v>0.66501957102418896</v>
      </c>
      <c r="H425" s="27">
        <f t="shared" si="33"/>
        <v>4.0577716643741414E-2</v>
      </c>
      <c r="I425" s="27">
        <f t="shared" si="31"/>
        <v>0.26651162807528062</v>
      </c>
    </row>
    <row r="426" spans="1:9" x14ac:dyDescent="0.35">
      <c r="A426" s="28">
        <v>1985</v>
      </c>
      <c r="B426" s="28">
        <v>1</v>
      </c>
      <c r="C426" s="27">
        <f t="shared" si="32"/>
        <v>1985</v>
      </c>
      <c r="D426" s="29">
        <v>20.809677419354831</v>
      </c>
      <c r="E426" s="28">
        <v>5.6</v>
      </c>
      <c r="F426" s="28">
        <v>295.79999999999995</v>
      </c>
      <c r="G426" s="27">
        <f t="shared" si="30"/>
        <v>0.71639423494711985</v>
      </c>
      <c r="H426" s="27">
        <f t="shared" si="33"/>
        <v>1.8931710615280598E-2</v>
      </c>
      <c r="I426" s="27">
        <f t="shared" si="31"/>
        <v>0.23801162257633462</v>
      </c>
    </row>
    <row r="427" spans="1:9" x14ac:dyDescent="0.35">
      <c r="A427" s="28">
        <v>1985</v>
      </c>
      <c r="B427" s="28">
        <v>2</v>
      </c>
      <c r="C427" s="27">
        <f t="shared" si="32"/>
        <v>1985.0833333333333</v>
      </c>
      <c r="D427" s="29">
        <v>21.139285714285716</v>
      </c>
      <c r="E427" s="28">
        <v>0</v>
      </c>
      <c r="F427" s="28">
        <v>267.59999999999991</v>
      </c>
      <c r="G427" s="27">
        <f t="shared" si="30"/>
        <v>0.72879311652632495</v>
      </c>
      <c r="H427" s="27">
        <f t="shared" si="33"/>
        <v>0</v>
      </c>
      <c r="I427" s="27">
        <f t="shared" si="31"/>
        <v>0.21290000000000001</v>
      </c>
    </row>
    <row r="428" spans="1:9" x14ac:dyDescent="0.35">
      <c r="A428" s="28">
        <v>1985</v>
      </c>
      <c r="B428" s="28">
        <v>3</v>
      </c>
      <c r="C428" s="27">
        <f t="shared" si="32"/>
        <v>1985.1666666666667</v>
      </c>
      <c r="D428" s="29">
        <v>20.720967741935485</v>
      </c>
      <c r="E428" s="28">
        <v>48.2</v>
      </c>
      <c r="F428" s="28">
        <v>219.00000000000003</v>
      </c>
      <c r="G428" s="27">
        <f t="shared" si="30"/>
        <v>0.71303454373716924</v>
      </c>
      <c r="H428" s="27">
        <f t="shared" si="33"/>
        <v>0.22009132420091324</v>
      </c>
      <c r="I428" s="27">
        <f t="shared" si="31"/>
        <v>0.49415293442588765</v>
      </c>
    </row>
    <row r="429" spans="1:9" x14ac:dyDescent="0.35">
      <c r="A429" s="28">
        <v>1985</v>
      </c>
      <c r="B429" s="28">
        <v>4</v>
      </c>
      <c r="C429" s="27">
        <f t="shared" si="32"/>
        <v>1985.25</v>
      </c>
      <c r="D429" s="29">
        <v>15.336666666666666</v>
      </c>
      <c r="E429" s="28">
        <v>67.599999999999994</v>
      </c>
      <c r="F429" s="28">
        <v>98.8</v>
      </c>
      <c r="G429" s="27">
        <f t="shared" si="30"/>
        <v>0.50087055288027715</v>
      </c>
      <c r="H429" s="27">
        <f t="shared" si="33"/>
        <v>0.68421052631578949</v>
      </c>
      <c r="I429" s="27">
        <f t="shared" si="31"/>
        <v>1.0106210526315791</v>
      </c>
    </row>
    <row r="430" spans="1:9" x14ac:dyDescent="0.35">
      <c r="A430" s="28">
        <v>1985</v>
      </c>
      <c r="B430" s="28">
        <v>5</v>
      </c>
      <c r="C430" s="27">
        <f t="shared" si="32"/>
        <v>1985.3333333333333</v>
      </c>
      <c r="D430" s="29">
        <v>11.161290322580646</v>
      </c>
      <c r="E430" s="28">
        <v>37.199999999999996</v>
      </c>
      <c r="F430" s="28">
        <v>58.999999999999993</v>
      </c>
      <c r="G430" s="27">
        <f t="shared" si="30"/>
        <v>0.34557703018512453</v>
      </c>
      <c r="H430" s="27">
        <f t="shared" si="33"/>
        <v>0.63050847457627124</v>
      </c>
      <c r="I430" s="27">
        <f t="shared" si="31"/>
        <v>0.9561801516805517</v>
      </c>
    </row>
    <row r="431" spans="1:9" x14ac:dyDescent="0.35">
      <c r="A431" s="28">
        <v>1985</v>
      </c>
      <c r="B431" s="28">
        <v>6</v>
      </c>
      <c r="C431" s="27">
        <f t="shared" si="32"/>
        <v>1985.4166666666667</v>
      </c>
      <c r="D431" s="29">
        <v>9.1616666666666688</v>
      </c>
      <c r="E431" s="28">
        <v>38</v>
      </c>
      <c r="F431" s="28">
        <v>42.100000000000009</v>
      </c>
      <c r="G431" s="27">
        <f t="shared" si="30"/>
        <v>0.28016918398868884</v>
      </c>
      <c r="H431" s="27">
        <f t="shared" si="33"/>
        <v>0.9026128266033252</v>
      </c>
      <c r="I431" s="27">
        <f t="shared" si="31"/>
        <v>1.2176881697801298</v>
      </c>
    </row>
    <row r="432" spans="1:9" x14ac:dyDescent="0.35">
      <c r="A432" s="28">
        <v>1985</v>
      </c>
      <c r="B432" s="28">
        <v>7</v>
      </c>
      <c r="C432" s="27">
        <f t="shared" si="32"/>
        <v>1985.5</v>
      </c>
      <c r="D432" s="29">
        <v>9.0306451612903196</v>
      </c>
      <c r="E432" s="28">
        <v>27.599999999999998</v>
      </c>
      <c r="F432" s="28">
        <v>57.000000000000007</v>
      </c>
      <c r="G432" s="27">
        <f t="shared" si="30"/>
        <v>0.27613652232930042</v>
      </c>
      <c r="H432" s="27">
        <f t="shared" si="33"/>
        <v>0.48421052631578937</v>
      </c>
      <c r="I432" s="27">
        <f t="shared" si="31"/>
        <v>0.80080905263157887</v>
      </c>
    </row>
    <row r="433" spans="1:9" x14ac:dyDescent="0.35">
      <c r="A433" s="28">
        <v>1985</v>
      </c>
      <c r="B433" s="28">
        <v>8</v>
      </c>
      <c r="C433" s="27">
        <f t="shared" si="32"/>
        <v>1985.5833333333333</v>
      </c>
      <c r="D433" s="29">
        <v>9.622580645161289</v>
      </c>
      <c r="E433" s="28">
        <v>119</v>
      </c>
      <c r="F433" s="28">
        <v>64.400000000000006</v>
      </c>
      <c r="G433" s="27">
        <f t="shared" si="30"/>
        <v>0.29461145639572622</v>
      </c>
      <c r="H433" s="27">
        <f t="shared" si="33"/>
        <v>1.25</v>
      </c>
      <c r="I433" s="27">
        <f t="shared" si="31"/>
        <v>1.49961875</v>
      </c>
    </row>
    <row r="434" spans="1:9" x14ac:dyDescent="0.35">
      <c r="A434" s="28">
        <v>1985</v>
      </c>
      <c r="B434" s="28">
        <v>9</v>
      </c>
      <c r="C434" s="27">
        <f t="shared" si="32"/>
        <v>1985.6666666666667</v>
      </c>
      <c r="D434" s="29">
        <v>10.038333333333334</v>
      </c>
      <c r="E434" s="28">
        <v>52.2</v>
      </c>
      <c r="F434" s="28">
        <v>77.8</v>
      </c>
      <c r="G434" s="27">
        <f t="shared" si="30"/>
        <v>0.30797362791409422</v>
      </c>
      <c r="H434" s="27">
        <f t="shared" si="33"/>
        <v>0.67095115681233941</v>
      </c>
      <c r="I434" s="27">
        <f t="shared" si="31"/>
        <v>0.99730865246727174</v>
      </c>
    </row>
    <row r="435" spans="1:9" x14ac:dyDescent="0.35">
      <c r="A435" s="28">
        <v>1985</v>
      </c>
      <c r="B435" s="28">
        <v>10</v>
      </c>
      <c r="C435" s="27">
        <f t="shared" si="32"/>
        <v>1985.75</v>
      </c>
      <c r="D435" s="29">
        <v>14.664516129032261</v>
      </c>
      <c r="E435" s="28">
        <v>25.4</v>
      </c>
      <c r="F435" s="28">
        <v>160.99999999999994</v>
      </c>
      <c r="G435" s="27">
        <f t="shared" si="30"/>
        <v>0.4746316943082946</v>
      </c>
      <c r="H435" s="27">
        <f t="shared" si="33"/>
        <v>0.15776397515527954</v>
      </c>
      <c r="I435" s="27">
        <f t="shared" si="31"/>
        <v>0.4168780213726323</v>
      </c>
    </row>
    <row r="436" spans="1:9" x14ac:dyDescent="0.35">
      <c r="A436" s="28">
        <v>1985</v>
      </c>
      <c r="B436" s="28">
        <v>11</v>
      </c>
      <c r="C436" s="27">
        <f t="shared" si="32"/>
        <v>1985.8333333333333</v>
      </c>
      <c r="D436" s="29">
        <v>17.528333333333332</v>
      </c>
      <c r="E436" s="28">
        <v>17.400000000000002</v>
      </c>
      <c r="F436" s="28">
        <v>213</v>
      </c>
      <c r="G436" s="27">
        <f t="shared" si="30"/>
        <v>0.58788863712965234</v>
      </c>
      <c r="H436" s="27">
        <f t="shared" si="33"/>
        <v>8.1690140845070439E-2</v>
      </c>
      <c r="I436" s="27">
        <f t="shared" si="31"/>
        <v>0.32001931521523508</v>
      </c>
    </row>
    <row r="437" spans="1:9" x14ac:dyDescent="0.35">
      <c r="A437" s="28">
        <v>1985</v>
      </c>
      <c r="B437" s="28">
        <v>12</v>
      </c>
      <c r="C437" s="27">
        <f t="shared" si="32"/>
        <v>1985.9166666666667</v>
      </c>
      <c r="D437" s="29">
        <v>17.269354838709678</v>
      </c>
      <c r="E437" s="28">
        <v>27.799999999999997</v>
      </c>
      <c r="F437" s="28">
        <v>217.79999999999998</v>
      </c>
      <c r="G437" s="27">
        <f t="shared" si="30"/>
        <v>0.57755728111890281</v>
      </c>
      <c r="H437" s="27">
        <f t="shared" si="33"/>
        <v>0.12764003673094582</v>
      </c>
      <c r="I437" s="27">
        <f t="shared" si="31"/>
        <v>0.37885763436181663</v>
      </c>
    </row>
    <row r="438" spans="1:9" x14ac:dyDescent="0.35">
      <c r="A438" s="28">
        <v>1986</v>
      </c>
      <c r="B438" s="28">
        <v>1</v>
      </c>
      <c r="C438" s="27">
        <f t="shared" si="32"/>
        <v>1986</v>
      </c>
      <c r="D438" s="29">
        <v>19.691935483870971</v>
      </c>
      <c r="E438" s="28">
        <v>4.8</v>
      </c>
      <c r="F438" s="28">
        <v>299.8</v>
      </c>
      <c r="G438" s="27">
        <f t="shared" si="30"/>
        <v>0.67345422038782432</v>
      </c>
      <c r="H438" s="27">
        <f t="shared" si="33"/>
        <v>1.6010673782521679E-2</v>
      </c>
      <c r="I438" s="27">
        <f t="shared" si="31"/>
        <v>0.23414835155836602</v>
      </c>
    </row>
    <row r="439" spans="1:9" x14ac:dyDescent="0.35">
      <c r="A439" s="28">
        <v>1986</v>
      </c>
      <c r="B439" s="28">
        <v>2</v>
      </c>
      <c r="C439" s="27">
        <f t="shared" si="32"/>
        <v>1986.0833333333333</v>
      </c>
      <c r="D439" s="29">
        <v>19.803571428571427</v>
      </c>
      <c r="E439" s="28">
        <v>4.4000000000000004</v>
      </c>
      <c r="F439" s="28">
        <v>225.99999999999994</v>
      </c>
      <c r="G439" s="27">
        <f t="shared" si="30"/>
        <v>0.67779633579110388</v>
      </c>
      <c r="H439" s="27">
        <f t="shared" si="33"/>
        <v>1.9469026548672573E-2</v>
      </c>
      <c r="I439" s="27">
        <f t="shared" si="31"/>
        <v>0.23872181126164932</v>
      </c>
    </row>
    <row r="440" spans="1:9" x14ac:dyDescent="0.35">
      <c r="A440" s="28">
        <v>1986</v>
      </c>
      <c r="B440" s="28">
        <v>3</v>
      </c>
      <c r="C440" s="27">
        <f t="shared" si="32"/>
        <v>1986.1666666666667</v>
      </c>
      <c r="D440" s="29">
        <v>21.135483870967747</v>
      </c>
      <c r="E440" s="28">
        <v>0.2</v>
      </c>
      <c r="F440" s="28">
        <v>266.60000000000002</v>
      </c>
      <c r="G440" s="27">
        <f t="shared" si="30"/>
        <v>0.72865088947781298</v>
      </c>
      <c r="H440" s="27">
        <f t="shared" si="33"/>
        <v>7.501875468867217E-4</v>
      </c>
      <c r="I440" s="27">
        <f t="shared" si="31"/>
        <v>0.21389836382576516</v>
      </c>
    </row>
    <row r="441" spans="1:9" x14ac:dyDescent="0.35">
      <c r="A441" s="28">
        <v>1986</v>
      </c>
      <c r="B441" s="28">
        <v>4</v>
      </c>
      <c r="C441" s="27">
        <f t="shared" si="32"/>
        <v>1986.25</v>
      </c>
      <c r="D441" s="29">
        <v>14.944999999999997</v>
      </c>
      <c r="E441" s="28">
        <v>31.2</v>
      </c>
      <c r="F441" s="28">
        <v>135.20000000000002</v>
      </c>
      <c r="G441" s="27">
        <f t="shared" si="30"/>
        <v>0.48554121676202056</v>
      </c>
      <c r="H441" s="27">
        <f t="shared" si="33"/>
        <v>0.23076923076923073</v>
      </c>
      <c r="I441" s="27">
        <f t="shared" si="31"/>
        <v>0.50720355029585795</v>
      </c>
    </row>
    <row r="442" spans="1:9" x14ac:dyDescent="0.35">
      <c r="A442" s="28">
        <v>1986</v>
      </c>
      <c r="B442" s="28">
        <v>5</v>
      </c>
      <c r="C442" s="27">
        <f t="shared" si="32"/>
        <v>1986.3333333333333</v>
      </c>
      <c r="D442" s="29">
        <v>12.520967741935484</v>
      </c>
      <c r="E442" s="28">
        <v>39.800000000000011</v>
      </c>
      <c r="F442" s="28">
        <v>63.399999999999991</v>
      </c>
      <c r="G442" s="27">
        <f t="shared" si="30"/>
        <v>0.39379818178695564</v>
      </c>
      <c r="H442" s="27">
        <f t="shared" si="33"/>
        <v>0.62776025236593092</v>
      </c>
      <c r="I442" s="27">
        <f t="shared" si="31"/>
        <v>0.95335668381613947</v>
      </c>
    </row>
    <row r="443" spans="1:9" x14ac:dyDescent="0.35">
      <c r="A443" s="28">
        <v>1986</v>
      </c>
      <c r="B443" s="28">
        <v>6</v>
      </c>
      <c r="C443" s="27">
        <f t="shared" si="32"/>
        <v>1986.4166666666667</v>
      </c>
      <c r="D443" s="29">
        <v>8.99</v>
      </c>
      <c r="E443" s="28">
        <v>23.599999999999998</v>
      </c>
      <c r="F443" s="28">
        <v>31.900000000000006</v>
      </c>
      <c r="G443" s="27">
        <f t="shared" si="30"/>
        <v>0.27489214369273474</v>
      </c>
      <c r="H443" s="27">
        <f t="shared" si="33"/>
        <v>0.73981191222570508</v>
      </c>
      <c r="I443" s="27">
        <f t="shared" si="31"/>
        <v>1.065520937294248</v>
      </c>
    </row>
    <row r="444" spans="1:9" x14ac:dyDescent="0.35">
      <c r="A444" s="28">
        <v>1986</v>
      </c>
      <c r="B444" s="28">
        <v>7</v>
      </c>
      <c r="C444" s="27">
        <f t="shared" si="32"/>
        <v>1986.5</v>
      </c>
      <c r="D444" s="29">
        <v>8.370967741935484</v>
      </c>
      <c r="E444" s="28">
        <v>92.600000000000037</v>
      </c>
      <c r="F444" s="28">
        <v>42</v>
      </c>
      <c r="G444" s="27">
        <f t="shared" si="30"/>
        <v>0.25633277807275306</v>
      </c>
      <c r="H444" s="27">
        <f t="shared" si="33"/>
        <v>1.25</v>
      </c>
      <c r="I444" s="27">
        <f t="shared" si="31"/>
        <v>1.49961875</v>
      </c>
    </row>
    <row r="445" spans="1:9" x14ac:dyDescent="0.35">
      <c r="A445" s="28">
        <v>1986</v>
      </c>
      <c r="B445" s="28">
        <v>8</v>
      </c>
      <c r="C445" s="27">
        <f t="shared" si="32"/>
        <v>1986.5833333333333</v>
      </c>
      <c r="D445" s="29">
        <v>9.2419354838709697</v>
      </c>
      <c r="E445" s="28">
        <v>90</v>
      </c>
      <c r="F445" s="28">
        <v>63.300000000000011</v>
      </c>
      <c r="G445" s="27">
        <f t="shared" si="30"/>
        <v>0.28265577510284018</v>
      </c>
      <c r="H445" s="27">
        <f t="shared" si="33"/>
        <v>1.25</v>
      </c>
      <c r="I445" s="27">
        <f t="shared" si="31"/>
        <v>1.49961875</v>
      </c>
    </row>
    <row r="446" spans="1:9" x14ac:dyDescent="0.35">
      <c r="A446" s="28">
        <v>1986</v>
      </c>
      <c r="B446" s="28">
        <v>9</v>
      </c>
      <c r="C446" s="27">
        <f t="shared" si="32"/>
        <v>1986.6666666666667</v>
      </c>
      <c r="D446" s="29">
        <v>11.221666666666666</v>
      </c>
      <c r="E446" s="28">
        <v>71.800000000000026</v>
      </c>
      <c r="F446" s="28">
        <v>85.000000000000014</v>
      </c>
      <c r="G446" s="27">
        <f t="shared" si="30"/>
        <v>0.34765845257852945</v>
      </c>
      <c r="H446" s="27">
        <f t="shared" si="33"/>
        <v>0.84470588235294131</v>
      </c>
      <c r="I446" s="27">
        <f t="shared" si="31"/>
        <v>1.1650292163321803</v>
      </c>
    </row>
    <row r="447" spans="1:9" x14ac:dyDescent="0.35">
      <c r="A447" s="28">
        <v>1986</v>
      </c>
      <c r="B447" s="28">
        <v>10</v>
      </c>
      <c r="C447" s="27">
        <f t="shared" si="32"/>
        <v>1986.75</v>
      </c>
      <c r="D447" s="29">
        <v>12.409677419354843</v>
      </c>
      <c r="E447" s="28">
        <v>78.800000000000011</v>
      </c>
      <c r="F447" s="28">
        <v>147.60000000000002</v>
      </c>
      <c r="G447" s="27">
        <f t="shared" si="30"/>
        <v>0.38975063763924456</v>
      </c>
      <c r="H447" s="27">
        <f t="shared" si="33"/>
        <v>0.53387533875338755</v>
      </c>
      <c r="I447" s="27">
        <f t="shared" si="31"/>
        <v>0.8547120555812604</v>
      </c>
    </row>
    <row r="448" spans="1:9" x14ac:dyDescent="0.35">
      <c r="A448" s="28">
        <v>1986</v>
      </c>
      <c r="B448" s="28">
        <v>11</v>
      </c>
      <c r="C448" s="27">
        <f t="shared" si="32"/>
        <v>1986.8333333333333</v>
      </c>
      <c r="D448" s="29">
        <v>16.616666666666667</v>
      </c>
      <c r="E448" s="28">
        <v>14.4</v>
      </c>
      <c r="F448" s="28">
        <v>222.80000000000004</v>
      </c>
      <c r="G448" s="27">
        <f t="shared" si="30"/>
        <v>0.55153717951978898</v>
      </c>
      <c r="H448" s="27">
        <f t="shared" si="33"/>
        <v>6.4631956912028721E-2</v>
      </c>
      <c r="I448" s="27">
        <f t="shared" si="31"/>
        <v>0.29791715460807283</v>
      </c>
    </row>
    <row r="449" spans="1:9" x14ac:dyDescent="0.35">
      <c r="A449" s="28">
        <v>1986</v>
      </c>
      <c r="B449" s="28">
        <v>12</v>
      </c>
      <c r="C449" s="27">
        <f t="shared" si="32"/>
        <v>1986.9166666666667</v>
      </c>
      <c r="D449" s="29">
        <v>18.256451612903223</v>
      </c>
      <c r="E449" s="28">
        <v>29.200000000000003</v>
      </c>
      <c r="F449" s="28">
        <v>244.60000000000005</v>
      </c>
      <c r="G449" s="27">
        <f t="shared" si="30"/>
        <v>0.61689121807516822</v>
      </c>
      <c r="H449" s="27">
        <f t="shared" si="33"/>
        <v>0.11937857726901062</v>
      </c>
      <c r="I449" s="27">
        <f t="shared" si="31"/>
        <v>0.3683540609963436</v>
      </c>
    </row>
    <row r="450" spans="1:9" x14ac:dyDescent="0.35">
      <c r="A450" s="28">
        <v>1987</v>
      </c>
      <c r="B450" s="28">
        <v>1</v>
      </c>
      <c r="C450" s="27">
        <f t="shared" si="32"/>
        <v>1987</v>
      </c>
      <c r="D450" s="29">
        <v>18.783870967741933</v>
      </c>
      <c r="E450" s="28">
        <v>37.200000000000003</v>
      </c>
      <c r="F450" s="28">
        <v>249.19999999999996</v>
      </c>
      <c r="G450" s="27">
        <f t="shared" si="30"/>
        <v>0.6378025604479165</v>
      </c>
      <c r="H450" s="27">
        <f t="shared" si="33"/>
        <v>0.14927768860353133</v>
      </c>
      <c r="I450" s="27">
        <f t="shared" si="31"/>
        <v>0.40621151575893588</v>
      </c>
    </row>
    <row r="451" spans="1:9" x14ac:dyDescent="0.35">
      <c r="A451" s="28">
        <v>1987</v>
      </c>
      <c r="B451" s="28">
        <v>2</v>
      </c>
      <c r="C451" s="27">
        <f t="shared" si="32"/>
        <v>1987.0833333333333</v>
      </c>
      <c r="D451" s="29">
        <v>20.808928571428567</v>
      </c>
      <c r="E451" s="28">
        <v>13.4</v>
      </c>
      <c r="F451" s="28">
        <v>235.80000000000007</v>
      </c>
      <c r="G451" s="27">
        <f t="shared" si="30"/>
        <v>0.71636591296112018</v>
      </c>
      <c r="H451" s="27">
        <f t="shared" si="33"/>
        <v>5.68278201865988E-2</v>
      </c>
      <c r="I451" s="27">
        <f t="shared" si="31"/>
        <v>0.28775857417155315</v>
      </c>
    </row>
    <row r="452" spans="1:9" x14ac:dyDescent="0.35">
      <c r="A452" s="28">
        <v>1987</v>
      </c>
      <c r="B452" s="28">
        <v>3</v>
      </c>
      <c r="C452" s="27">
        <f t="shared" si="32"/>
        <v>1987.1666666666667</v>
      </c>
      <c r="D452" s="29">
        <v>17.159677419354839</v>
      </c>
      <c r="E452" s="28">
        <v>22.799999999999997</v>
      </c>
      <c r="F452" s="28">
        <v>195.30000000000004</v>
      </c>
      <c r="G452" s="27">
        <f t="shared" si="30"/>
        <v>0.57318193434604636</v>
      </c>
      <c r="H452" s="27">
        <f t="shared" si="33"/>
        <v>0.11674347158218122</v>
      </c>
      <c r="I452" s="27">
        <f t="shared" si="31"/>
        <v>0.36499687376858475</v>
      </c>
    </row>
    <row r="453" spans="1:9" x14ac:dyDescent="0.35">
      <c r="A453" s="28">
        <v>1987</v>
      </c>
      <c r="B453" s="28">
        <v>4</v>
      </c>
      <c r="C453" s="27">
        <f t="shared" si="32"/>
        <v>1987.25</v>
      </c>
      <c r="D453" s="29">
        <v>16.151666666666664</v>
      </c>
      <c r="E453" s="28">
        <v>23.8</v>
      </c>
      <c r="F453" s="28">
        <v>132.29999999999995</v>
      </c>
      <c r="G453" s="27">
        <f t="shared" si="30"/>
        <v>0.53305328670289898</v>
      </c>
      <c r="H453" s="27">
        <f t="shared" si="33"/>
        <v>0.17989417989417997</v>
      </c>
      <c r="I453" s="27">
        <f t="shared" si="31"/>
        <v>0.4445302231180539</v>
      </c>
    </row>
    <row r="454" spans="1:9" x14ac:dyDescent="0.35">
      <c r="A454" s="28">
        <v>1987</v>
      </c>
      <c r="B454" s="28">
        <v>5</v>
      </c>
      <c r="C454" s="27">
        <f t="shared" si="32"/>
        <v>1987.3333333333333</v>
      </c>
      <c r="D454" s="29">
        <v>12.31774193548387</v>
      </c>
      <c r="E454" s="28">
        <v>106.80000000000001</v>
      </c>
      <c r="F454" s="28">
        <v>70.8</v>
      </c>
      <c r="G454" s="27">
        <f t="shared" ref="G454:G517" si="34">IF(D454&gt;tmax,0,((tmax-D454)/(tmax-topt))^ta*EXP((ta/tb)*(1-((tmax-D454)/(tmax-topt))^tb)))</f>
        <v>0.3864198124254285</v>
      </c>
      <c r="H454" s="27">
        <f t="shared" si="33"/>
        <v>1.25</v>
      </c>
      <c r="I454" s="27">
        <f t="shared" ref="I454:I517" si="35">wfacpar1+(wfacpar2*H454)-(wfacpar3*H454^2)</f>
        <v>1.49961875</v>
      </c>
    </row>
    <row r="455" spans="1:9" x14ac:dyDescent="0.35">
      <c r="A455" s="28">
        <v>1987</v>
      </c>
      <c r="B455" s="28">
        <v>6</v>
      </c>
      <c r="C455" s="27">
        <f t="shared" ref="C455:C518" si="36">A455+((B455-1)/12)</f>
        <v>1987.4166666666667</v>
      </c>
      <c r="D455" s="29">
        <v>10.285</v>
      </c>
      <c r="E455" s="28">
        <v>64</v>
      </c>
      <c r="F455" s="28">
        <v>34.999999999999993</v>
      </c>
      <c r="G455" s="27">
        <f t="shared" si="34"/>
        <v>0.31604778139715634</v>
      </c>
      <c r="H455" s="27">
        <f t="shared" ref="H455:H518" si="37">MIN(1.25,E455/F455)</f>
        <v>1.25</v>
      </c>
      <c r="I455" s="27">
        <f t="shared" si="35"/>
        <v>1.49961875</v>
      </c>
    </row>
    <row r="456" spans="1:9" x14ac:dyDescent="0.35">
      <c r="A456" s="28">
        <v>1987</v>
      </c>
      <c r="B456" s="28">
        <v>7</v>
      </c>
      <c r="C456" s="27">
        <f t="shared" si="36"/>
        <v>1987.5</v>
      </c>
      <c r="D456" s="29">
        <v>8.3887096774193548</v>
      </c>
      <c r="E456" s="28">
        <v>65.000000000000014</v>
      </c>
      <c r="F456" s="28">
        <v>37.1</v>
      </c>
      <c r="G456" s="27">
        <f t="shared" si="34"/>
        <v>0.25685434418962821</v>
      </c>
      <c r="H456" s="27">
        <f t="shared" si="37"/>
        <v>1.25</v>
      </c>
      <c r="I456" s="27">
        <f t="shared" si="35"/>
        <v>1.49961875</v>
      </c>
    </row>
    <row r="457" spans="1:9" x14ac:dyDescent="0.35">
      <c r="A457" s="28">
        <v>1987</v>
      </c>
      <c r="B457" s="28">
        <v>8</v>
      </c>
      <c r="C457" s="27">
        <f t="shared" si="36"/>
        <v>1987.5833333333333</v>
      </c>
      <c r="D457" s="29">
        <v>9.7193548387096804</v>
      </c>
      <c r="E457" s="28">
        <v>33</v>
      </c>
      <c r="F457" s="28">
        <v>55.399999999999991</v>
      </c>
      <c r="G457" s="27">
        <f t="shared" si="34"/>
        <v>0.29769372410366951</v>
      </c>
      <c r="H457" s="27">
        <f t="shared" si="37"/>
        <v>0.59566787003610122</v>
      </c>
      <c r="I457" s="27">
        <f t="shared" si="35"/>
        <v>0.92011581800883646</v>
      </c>
    </row>
    <row r="458" spans="1:9" x14ac:dyDescent="0.35">
      <c r="A458" s="28">
        <v>1987</v>
      </c>
      <c r="B458" s="28">
        <v>9</v>
      </c>
      <c r="C458" s="27">
        <f t="shared" si="36"/>
        <v>1987.6666666666667</v>
      </c>
      <c r="D458" s="29">
        <v>11.885</v>
      </c>
      <c r="E458" s="28">
        <v>17.8</v>
      </c>
      <c r="F458" s="28">
        <v>94</v>
      </c>
      <c r="G458" s="27">
        <f t="shared" si="34"/>
        <v>0.37090212604998735</v>
      </c>
      <c r="H458" s="27">
        <f t="shared" si="37"/>
        <v>0.18936170212765957</v>
      </c>
      <c r="I458" s="27">
        <f t="shared" si="35"/>
        <v>0.45628792530556805</v>
      </c>
    </row>
    <row r="459" spans="1:9" x14ac:dyDescent="0.35">
      <c r="A459" s="28">
        <v>1987</v>
      </c>
      <c r="B459" s="28">
        <v>10</v>
      </c>
      <c r="C459" s="27">
        <f t="shared" si="36"/>
        <v>1987.75</v>
      </c>
      <c r="D459" s="29">
        <v>13.838709677419354</v>
      </c>
      <c r="E459" s="28">
        <v>78.800000000000011</v>
      </c>
      <c r="F459" s="28">
        <v>157.99999999999997</v>
      </c>
      <c r="G459" s="27">
        <f t="shared" si="34"/>
        <v>0.44290609539190995</v>
      </c>
      <c r="H459" s="27">
        <f t="shared" si="37"/>
        <v>0.49873417721519003</v>
      </c>
      <c r="I459" s="27">
        <f t="shared" si="35"/>
        <v>0.81669524627463563</v>
      </c>
    </row>
    <row r="460" spans="1:9" x14ac:dyDescent="0.35">
      <c r="A460" s="28">
        <v>1987</v>
      </c>
      <c r="B460" s="28">
        <v>11</v>
      </c>
      <c r="C460" s="27">
        <f t="shared" si="36"/>
        <v>1987.8333333333333</v>
      </c>
      <c r="D460" s="29">
        <v>17.541666666666668</v>
      </c>
      <c r="E460" s="28">
        <v>8.1999999999999993</v>
      </c>
      <c r="F460" s="28">
        <v>212.39999999999992</v>
      </c>
      <c r="G460" s="27">
        <f t="shared" si="34"/>
        <v>0.58842046208742538</v>
      </c>
      <c r="H460" s="27">
        <f t="shared" si="37"/>
        <v>3.8606403013182689E-2</v>
      </c>
      <c r="I460" s="27">
        <f t="shared" si="35"/>
        <v>0.26392547577501851</v>
      </c>
    </row>
    <row r="461" spans="1:9" x14ac:dyDescent="0.35">
      <c r="A461" s="28">
        <v>1987</v>
      </c>
      <c r="B461" s="28">
        <v>12</v>
      </c>
      <c r="C461" s="27">
        <f t="shared" si="36"/>
        <v>1987.9166666666667</v>
      </c>
      <c r="D461" s="29">
        <v>19.903225806451616</v>
      </c>
      <c r="E461" s="28">
        <v>21.2</v>
      </c>
      <c r="F461" s="28">
        <v>264.60000000000002</v>
      </c>
      <c r="G461" s="27">
        <f t="shared" si="34"/>
        <v>0.68166351009255444</v>
      </c>
      <c r="H461" s="27">
        <f t="shared" si="37"/>
        <v>8.0120937263794392E-2</v>
      </c>
      <c r="I461" s="27">
        <f t="shared" si="35"/>
        <v>0.317991974823019</v>
      </c>
    </row>
    <row r="462" spans="1:9" x14ac:dyDescent="0.35">
      <c r="A462" s="28">
        <v>1988</v>
      </c>
      <c r="B462" s="28">
        <v>1</v>
      </c>
      <c r="C462" s="27">
        <f t="shared" si="36"/>
        <v>1988</v>
      </c>
      <c r="D462" s="29">
        <v>22.254838709677422</v>
      </c>
      <c r="E462" s="28">
        <v>15.8</v>
      </c>
      <c r="F462" s="28">
        <v>298.70000000000005</v>
      </c>
      <c r="G462" s="27">
        <f t="shared" si="34"/>
        <v>0.76963039806870637</v>
      </c>
      <c r="H462" s="27">
        <f t="shared" si="37"/>
        <v>5.289588215600937E-2</v>
      </c>
      <c r="I462" s="27">
        <f t="shared" si="35"/>
        <v>0.28262926793921972</v>
      </c>
    </row>
    <row r="463" spans="1:9" x14ac:dyDescent="0.35">
      <c r="A463" s="28">
        <v>1988</v>
      </c>
      <c r="B463" s="28">
        <v>2</v>
      </c>
      <c r="C463" s="27">
        <f t="shared" si="36"/>
        <v>1988.0833333333333</v>
      </c>
      <c r="D463" s="29">
        <v>19.722413793103453</v>
      </c>
      <c r="E463" s="28">
        <v>21.2</v>
      </c>
      <c r="F463" s="28">
        <v>230.60000000000002</v>
      </c>
      <c r="G463" s="27">
        <f t="shared" si="34"/>
        <v>0.67464070524574382</v>
      </c>
      <c r="H463" s="27">
        <f t="shared" si="37"/>
        <v>9.1934084995663468E-2</v>
      </c>
      <c r="I463" s="27">
        <f t="shared" si="35"/>
        <v>0.33322482945429133</v>
      </c>
    </row>
    <row r="464" spans="1:9" x14ac:dyDescent="0.35">
      <c r="A464" s="28">
        <v>1988</v>
      </c>
      <c r="B464" s="28">
        <v>3</v>
      </c>
      <c r="C464" s="27">
        <f t="shared" si="36"/>
        <v>1988.1666666666667</v>
      </c>
      <c r="D464" s="29">
        <v>20.335483870967749</v>
      </c>
      <c r="E464" s="28">
        <v>15.2</v>
      </c>
      <c r="F464" s="28">
        <v>228.40000000000003</v>
      </c>
      <c r="G464" s="27">
        <f t="shared" si="34"/>
        <v>0.69833177520265466</v>
      </c>
      <c r="H464" s="27">
        <f t="shared" si="37"/>
        <v>6.6549912434325731E-2</v>
      </c>
      <c r="I464" s="27">
        <f t="shared" si="35"/>
        <v>0.30040924208918507</v>
      </c>
    </row>
    <row r="465" spans="1:9" x14ac:dyDescent="0.35">
      <c r="A465" s="28">
        <v>1988</v>
      </c>
      <c r="B465" s="28">
        <v>4</v>
      </c>
      <c r="C465" s="27">
        <f t="shared" si="36"/>
        <v>1988.25</v>
      </c>
      <c r="D465" s="29">
        <v>15.346666666666666</v>
      </c>
      <c r="E465" s="28">
        <v>17.799999999999997</v>
      </c>
      <c r="F465" s="28">
        <v>119.60000000000002</v>
      </c>
      <c r="G465" s="27">
        <f t="shared" si="34"/>
        <v>0.50126326281302525</v>
      </c>
      <c r="H465" s="27">
        <f t="shared" si="37"/>
        <v>0.14882943143812705</v>
      </c>
      <c r="I465" s="27">
        <f t="shared" si="35"/>
        <v>0.40564713006565917</v>
      </c>
    </row>
    <row r="466" spans="1:9" x14ac:dyDescent="0.35">
      <c r="A466" s="28">
        <v>1988</v>
      </c>
      <c r="B466" s="28">
        <v>5</v>
      </c>
      <c r="C466" s="27">
        <f t="shared" si="36"/>
        <v>1988.3333333333333</v>
      </c>
      <c r="D466" s="29">
        <v>13.612903225806452</v>
      </c>
      <c r="E466" s="28">
        <v>120.8</v>
      </c>
      <c r="F466" s="28">
        <v>57.800000000000004</v>
      </c>
      <c r="G466" s="27">
        <f t="shared" si="34"/>
        <v>0.43434778039093941</v>
      </c>
      <c r="H466" s="27">
        <f t="shared" si="37"/>
        <v>1.25</v>
      </c>
      <c r="I466" s="27">
        <f t="shared" si="35"/>
        <v>1.49961875</v>
      </c>
    </row>
    <row r="467" spans="1:9" x14ac:dyDescent="0.35">
      <c r="A467" s="28">
        <v>1988</v>
      </c>
      <c r="B467" s="28">
        <v>6</v>
      </c>
      <c r="C467" s="27">
        <f t="shared" si="36"/>
        <v>1988.4166666666667</v>
      </c>
      <c r="D467" s="29">
        <v>10.590000000000005</v>
      </c>
      <c r="E467" s="28">
        <v>103.99999999999999</v>
      </c>
      <c r="F467" s="28">
        <v>45.8</v>
      </c>
      <c r="G467" s="27">
        <f t="shared" si="34"/>
        <v>0.32617835684565838</v>
      </c>
      <c r="H467" s="27">
        <f t="shared" si="37"/>
        <v>1.25</v>
      </c>
      <c r="I467" s="27">
        <f t="shared" si="35"/>
        <v>1.49961875</v>
      </c>
    </row>
    <row r="468" spans="1:9" x14ac:dyDescent="0.35">
      <c r="A468" s="28">
        <v>1988</v>
      </c>
      <c r="B468" s="28">
        <v>7</v>
      </c>
      <c r="C468" s="27">
        <f t="shared" si="36"/>
        <v>1988.5</v>
      </c>
      <c r="D468" s="29">
        <v>9.7709677419354826</v>
      </c>
      <c r="E468" s="28">
        <v>54.4</v>
      </c>
      <c r="F468" s="28">
        <v>49.599999999999994</v>
      </c>
      <c r="G468" s="27">
        <f t="shared" si="34"/>
        <v>0.29934459651696615</v>
      </c>
      <c r="H468" s="27">
        <f t="shared" si="37"/>
        <v>1.0967741935483872</v>
      </c>
      <c r="I468" s="27">
        <f t="shared" si="35"/>
        <v>1.3824433922996882</v>
      </c>
    </row>
    <row r="469" spans="1:9" x14ac:dyDescent="0.35">
      <c r="A469" s="28">
        <v>1988</v>
      </c>
      <c r="B469" s="28">
        <v>8</v>
      </c>
      <c r="C469" s="27">
        <f t="shared" si="36"/>
        <v>1988.5833333333333</v>
      </c>
      <c r="D469" s="29">
        <v>10.001612903225807</v>
      </c>
      <c r="E469" s="28">
        <v>26.800000000000004</v>
      </c>
      <c r="F469" s="28">
        <v>66.999999999999986</v>
      </c>
      <c r="G469" s="27">
        <f t="shared" si="34"/>
        <v>0.30678089025381827</v>
      </c>
      <c r="H469" s="27">
        <f t="shared" si="37"/>
        <v>0.40000000000000013</v>
      </c>
      <c r="I469" s="27">
        <f t="shared" si="35"/>
        <v>0.70669200000000021</v>
      </c>
    </row>
    <row r="470" spans="1:9" x14ac:dyDescent="0.35">
      <c r="A470" s="28">
        <v>1988</v>
      </c>
      <c r="B470" s="28">
        <v>9</v>
      </c>
      <c r="C470" s="27">
        <f t="shared" si="36"/>
        <v>1988.6666666666667</v>
      </c>
      <c r="D470" s="29">
        <v>12.905000000000003</v>
      </c>
      <c r="E470" s="28">
        <v>74.199999999999989</v>
      </c>
      <c r="F470" s="28">
        <v>118.4</v>
      </c>
      <c r="G470" s="27">
        <f t="shared" si="34"/>
        <v>0.40789139267023544</v>
      </c>
      <c r="H470" s="27">
        <f t="shared" si="37"/>
        <v>0.62668918918918903</v>
      </c>
      <c r="I470" s="27">
        <f t="shared" si="35"/>
        <v>0.95225530810582537</v>
      </c>
    </row>
    <row r="471" spans="1:9" x14ac:dyDescent="0.35">
      <c r="A471" s="28">
        <v>1988</v>
      </c>
      <c r="B471" s="28">
        <v>10</v>
      </c>
      <c r="C471" s="27">
        <f t="shared" si="36"/>
        <v>1988.75</v>
      </c>
      <c r="D471" s="29">
        <v>15.680645161290323</v>
      </c>
      <c r="E471" s="28">
        <v>22.600000000000005</v>
      </c>
      <c r="F471" s="28">
        <v>202.80000000000007</v>
      </c>
      <c r="G471" s="27">
        <f t="shared" si="34"/>
        <v>0.51441261437586938</v>
      </c>
      <c r="H471" s="27">
        <f t="shared" si="37"/>
        <v>0.11143984220907296</v>
      </c>
      <c r="I471" s="27">
        <f t="shared" si="35"/>
        <v>0.35822976426673508</v>
      </c>
    </row>
    <row r="472" spans="1:9" x14ac:dyDescent="0.35">
      <c r="A472" s="28">
        <v>1988</v>
      </c>
      <c r="B472" s="28">
        <v>11</v>
      </c>
      <c r="C472" s="27">
        <f t="shared" si="36"/>
        <v>1988.8333333333333</v>
      </c>
      <c r="D472" s="29">
        <v>15.738333333333335</v>
      </c>
      <c r="E472" s="28">
        <v>46.999999999999993</v>
      </c>
      <c r="F472" s="28">
        <v>189.6</v>
      </c>
      <c r="G472" s="27">
        <f t="shared" si="34"/>
        <v>0.51669007772952824</v>
      </c>
      <c r="H472" s="27">
        <f t="shared" si="37"/>
        <v>0.24789029535864976</v>
      </c>
      <c r="I472" s="27">
        <f t="shared" si="35"/>
        <v>0.52801419499635027</v>
      </c>
    </row>
    <row r="473" spans="1:9" x14ac:dyDescent="0.35">
      <c r="A473" s="28">
        <v>1988</v>
      </c>
      <c r="B473" s="28">
        <v>12</v>
      </c>
      <c r="C473" s="27">
        <f t="shared" si="36"/>
        <v>1988.9166666666667</v>
      </c>
      <c r="D473" s="29">
        <v>20.824193548387104</v>
      </c>
      <c r="E473" s="28">
        <v>33.599999999999994</v>
      </c>
      <c r="F473" s="28">
        <v>248.39999999999998</v>
      </c>
      <c r="G473" s="27">
        <f t="shared" si="34"/>
        <v>0.71694311309667802</v>
      </c>
      <c r="H473" s="27">
        <f t="shared" si="37"/>
        <v>0.13526570048309178</v>
      </c>
      <c r="I473" s="27">
        <f t="shared" si="35"/>
        <v>0.38852362715582628</v>
      </c>
    </row>
    <row r="474" spans="1:9" x14ac:dyDescent="0.35">
      <c r="A474" s="28">
        <v>1989</v>
      </c>
      <c r="B474" s="28">
        <v>1</v>
      </c>
      <c r="C474" s="27">
        <f t="shared" si="36"/>
        <v>1989</v>
      </c>
      <c r="D474" s="29">
        <v>20.877419354838704</v>
      </c>
      <c r="E474" s="28">
        <v>1.6</v>
      </c>
      <c r="F474" s="28">
        <v>299.39999999999992</v>
      </c>
      <c r="G474" s="27">
        <f t="shared" si="34"/>
        <v>0.71895349363320837</v>
      </c>
      <c r="H474" s="27">
        <f t="shared" si="37"/>
        <v>5.3440213760855056E-3</v>
      </c>
      <c r="I474" s="27">
        <f t="shared" si="35"/>
        <v>0.22000600126996367</v>
      </c>
    </row>
    <row r="475" spans="1:9" x14ac:dyDescent="0.35">
      <c r="A475" s="28">
        <v>1989</v>
      </c>
      <c r="B475" s="28">
        <v>2</v>
      </c>
      <c r="C475" s="27">
        <f t="shared" si="36"/>
        <v>1989.0833333333333</v>
      </c>
      <c r="D475" s="29">
        <v>21.526785714285719</v>
      </c>
      <c r="E475" s="28">
        <v>0.8</v>
      </c>
      <c r="F475" s="28">
        <v>267.3</v>
      </c>
      <c r="G475" s="27">
        <f t="shared" si="34"/>
        <v>0.74318697735362327</v>
      </c>
      <c r="H475" s="27">
        <f t="shared" si="37"/>
        <v>2.9928918817807709E-3</v>
      </c>
      <c r="I475" s="27">
        <f t="shared" si="35"/>
        <v>0.216881377673592</v>
      </c>
    </row>
    <row r="476" spans="1:9" x14ac:dyDescent="0.35">
      <c r="A476" s="28">
        <v>1989</v>
      </c>
      <c r="B476" s="28">
        <v>3</v>
      </c>
      <c r="C476" s="27">
        <f t="shared" si="36"/>
        <v>1989.1666666666667</v>
      </c>
      <c r="D476" s="29">
        <v>20.266129032258064</v>
      </c>
      <c r="E476" s="28">
        <v>30.4</v>
      </c>
      <c r="F476" s="28">
        <v>202.99999999999997</v>
      </c>
      <c r="G476" s="27">
        <f t="shared" si="34"/>
        <v>0.69566965189622743</v>
      </c>
      <c r="H476" s="27">
        <f t="shared" si="37"/>
        <v>0.14975369458128079</v>
      </c>
      <c r="I476" s="27">
        <f t="shared" si="35"/>
        <v>0.40681073289815328</v>
      </c>
    </row>
    <row r="477" spans="1:9" x14ac:dyDescent="0.35">
      <c r="A477" s="28">
        <v>1989</v>
      </c>
      <c r="B477" s="28">
        <v>4</v>
      </c>
      <c r="C477" s="27">
        <f t="shared" si="36"/>
        <v>1989.25</v>
      </c>
      <c r="D477" s="29">
        <v>15.823333333333334</v>
      </c>
      <c r="E477" s="28">
        <v>5.2</v>
      </c>
      <c r="F477" s="28">
        <v>117.19999999999997</v>
      </c>
      <c r="G477" s="27">
        <f t="shared" si="34"/>
        <v>0.5200488044242072</v>
      </c>
      <c r="H477" s="27">
        <f t="shared" si="37"/>
        <v>4.4368600682593864E-2</v>
      </c>
      <c r="I477" s="27">
        <f t="shared" si="35"/>
        <v>0.27147959090962043</v>
      </c>
    </row>
    <row r="478" spans="1:9" x14ac:dyDescent="0.35">
      <c r="A478" s="28">
        <v>1989</v>
      </c>
      <c r="B478" s="28">
        <v>5</v>
      </c>
      <c r="C478" s="27">
        <f t="shared" si="36"/>
        <v>1989.3333333333333</v>
      </c>
      <c r="D478" s="29">
        <v>12.587096774193547</v>
      </c>
      <c r="E478" s="28">
        <v>70.599999999999994</v>
      </c>
      <c r="F478" s="28">
        <v>63.2</v>
      </c>
      <c r="G478" s="27">
        <f t="shared" si="34"/>
        <v>0.3962111677755959</v>
      </c>
      <c r="H478" s="27">
        <f t="shared" si="37"/>
        <v>1.1170886075949367</v>
      </c>
      <c r="I478" s="27">
        <f t="shared" si="35"/>
        <v>1.3986298139320623</v>
      </c>
    </row>
    <row r="479" spans="1:9" x14ac:dyDescent="0.35">
      <c r="A479" s="28">
        <v>1989</v>
      </c>
      <c r="B479" s="28">
        <v>6</v>
      </c>
      <c r="C479" s="27">
        <f t="shared" si="36"/>
        <v>1989.4166666666667</v>
      </c>
      <c r="D479" s="29">
        <v>8.0016666666666687</v>
      </c>
      <c r="E479" s="28">
        <v>57.199999999999996</v>
      </c>
      <c r="F479" s="28">
        <v>37.199999999999996</v>
      </c>
      <c r="G479" s="27">
        <f t="shared" si="34"/>
        <v>0.24561695911811912</v>
      </c>
      <c r="H479" s="27">
        <f t="shared" si="37"/>
        <v>1.25</v>
      </c>
      <c r="I479" s="27">
        <f t="shared" si="35"/>
        <v>1.49961875</v>
      </c>
    </row>
    <row r="480" spans="1:9" x14ac:dyDescent="0.35">
      <c r="A480" s="28">
        <v>1989</v>
      </c>
      <c r="B480" s="28">
        <v>7</v>
      </c>
      <c r="C480" s="27">
        <f t="shared" si="36"/>
        <v>1989.5</v>
      </c>
      <c r="D480" s="29">
        <v>8.0483870967741922</v>
      </c>
      <c r="E480" s="28">
        <v>69.2</v>
      </c>
      <c r="F480" s="28">
        <v>40.799999999999997</v>
      </c>
      <c r="G480" s="27">
        <f t="shared" si="34"/>
        <v>0.24695772997915255</v>
      </c>
      <c r="H480" s="27">
        <f t="shared" si="37"/>
        <v>1.25</v>
      </c>
      <c r="I480" s="27">
        <f t="shared" si="35"/>
        <v>1.49961875</v>
      </c>
    </row>
    <row r="481" spans="1:9" x14ac:dyDescent="0.35">
      <c r="A481" s="28">
        <v>1989</v>
      </c>
      <c r="B481" s="28">
        <v>8</v>
      </c>
      <c r="C481" s="27">
        <f t="shared" si="36"/>
        <v>1989.5833333333333</v>
      </c>
      <c r="D481" s="29">
        <v>8.1483870967741936</v>
      </c>
      <c r="E481" s="28">
        <v>89.000000000000028</v>
      </c>
      <c r="F481" s="28">
        <v>54.79999999999999</v>
      </c>
      <c r="G481" s="27">
        <f t="shared" si="34"/>
        <v>0.24984203923475123</v>
      </c>
      <c r="H481" s="27">
        <f t="shared" si="37"/>
        <v>1.25</v>
      </c>
      <c r="I481" s="27">
        <f t="shared" si="35"/>
        <v>1.49961875</v>
      </c>
    </row>
    <row r="482" spans="1:9" x14ac:dyDescent="0.35">
      <c r="A482" s="28">
        <v>1989</v>
      </c>
      <c r="B482" s="28">
        <v>9</v>
      </c>
      <c r="C482" s="27">
        <f t="shared" si="36"/>
        <v>1989.6666666666667</v>
      </c>
      <c r="D482" s="29">
        <v>11.431666666666668</v>
      </c>
      <c r="E482" s="28">
        <v>54.79999999999999</v>
      </c>
      <c r="F482" s="28">
        <v>100</v>
      </c>
      <c r="G482" s="27">
        <f t="shared" si="34"/>
        <v>0.35494324953988121</v>
      </c>
      <c r="H482" s="27">
        <f t="shared" si="37"/>
        <v>0.54799999999999993</v>
      </c>
      <c r="I482" s="27">
        <f t="shared" si="35"/>
        <v>0.86982464479999999</v>
      </c>
    </row>
    <row r="483" spans="1:9" x14ac:dyDescent="0.35">
      <c r="A483" s="28">
        <v>1989</v>
      </c>
      <c r="B483" s="28">
        <v>10</v>
      </c>
      <c r="C483" s="27">
        <f t="shared" si="36"/>
        <v>1989.75</v>
      </c>
      <c r="D483" s="29">
        <v>13.417741935483873</v>
      </c>
      <c r="E483" s="28">
        <v>40.599999999999994</v>
      </c>
      <c r="F483" s="28">
        <v>155.20000000000002</v>
      </c>
      <c r="G483" s="27">
        <f t="shared" si="34"/>
        <v>0.42699570842701384</v>
      </c>
      <c r="H483" s="27">
        <f t="shared" si="37"/>
        <v>0.26159793814432986</v>
      </c>
      <c r="I483" s="27">
        <f t="shared" si="35"/>
        <v>0.54457385664656177</v>
      </c>
    </row>
    <row r="484" spans="1:9" x14ac:dyDescent="0.35">
      <c r="A484" s="28">
        <v>1989</v>
      </c>
      <c r="B484" s="28">
        <v>11</v>
      </c>
      <c r="C484" s="27">
        <f t="shared" si="36"/>
        <v>1989.8333333333333</v>
      </c>
      <c r="D484" s="29">
        <v>18.145</v>
      </c>
      <c r="E484" s="28">
        <v>34.4</v>
      </c>
      <c r="F484" s="28">
        <v>175.8</v>
      </c>
      <c r="G484" s="27">
        <f t="shared" si="34"/>
        <v>0.61245942954362187</v>
      </c>
      <c r="H484" s="27">
        <f t="shared" si="37"/>
        <v>0.19567690557451647</v>
      </c>
      <c r="I484" s="27">
        <f t="shared" si="35"/>
        <v>0.46410671670284126</v>
      </c>
    </row>
    <row r="485" spans="1:9" x14ac:dyDescent="0.35">
      <c r="A485" s="28">
        <v>1989</v>
      </c>
      <c r="B485" s="28">
        <v>12</v>
      </c>
      <c r="C485" s="27">
        <f t="shared" si="36"/>
        <v>1989.9166666666667</v>
      </c>
      <c r="D485" s="29">
        <v>20.411290322580641</v>
      </c>
      <c r="E485" s="28">
        <v>38.200000000000003</v>
      </c>
      <c r="F485" s="28">
        <v>263.59999999999997</v>
      </c>
      <c r="G485" s="27">
        <f t="shared" si="34"/>
        <v>0.70123585425857304</v>
      </c>
      <c r="H485" s="27">
        <f t="shared" si="37"/>
        <v>0.14491654021244313</v>
      </c>
      <c r="I485" s="27">
        <f t="shared" si="35"/>
        <v>0.40071642110753181</v>
      </c>
    </row>
    <row r="486" spans="1:9" x14ac:dyDescent="0.35">
      <c r="A486" s="28">
        <v>1990</v>
      </c>
      <c r="B486" s="28">
        <v>1</v>
      </c>
      <c r="C486" s="27">
        <f t="shared" si="36"/>
        <v>1990</v>
      </c>
      <c r="D486" s="29">
        <v>21.656451612903226</v>
      </c>
      <c r="E486" s="28">
        <v>13.600000000000001</v>
      </c>
      <c r="F486" s="28">
        <v>272</v>
      </c>
      <c r="G486" s="27">
        <f t="shared" si="34"/>
        <v>0.74795615511777169</v>
      </c>
      <c r="H486" s="27">
        <f t="shared" si="37"/>
        <v>0.05</v>
      </c>
      <c r="I486" s="27">
        <f t="shared" si="35"/>
        <v>0.27884674999999998</v>
      </c>
    </row>
    <row r="487" spans="1:9" x14ac:dyDescent="0.35">
      <c r="A487" s="28">
        <v>1990</v>
      </c>
      <c r="B487" s="28">
        <v>2</v>
      </c>
      <c r="C487" s="27">
        <f t="shared" si="36"/>
        <v>1990.0833333333333</v>
      </c>
      <c r="D487" s="29">
        <v>19.869642857142857</v>
      </c>
      <c r="E487" s="28">
        <v>10</v>
      </c>
      <c r="F487" s="28">
        <v>203.8</v>
      </c>
      <c r="G487" s="27">
        <f t="shared" si="34"/>
        <v>0.68036125685865501</v>
      </c>
      <c r="H487" s="27">
        <f t="shared" si="37"/>
        <v>4.9067713444553483E-2</v>
      </c>
      <c r="I487" s="27">
        <f t="shared" si="35"/>
        <v>0.2776281629414048</v>
      </c>
    </row>
    <row r="488" spans="1:9" x14ac:dyDescent="0.35">
      <c r="A488" s="28">
        <v>1990</v>
      </c>
      <c r="B488" s="28">
        <v>3</v>
      </c>
      <c r="C488" s="27">
        <f t="shared" si="36"/>
        <v>1990.1666666666667</v>
      </c>
      <c r="D488" s="29">
        <v>20.393548387096772</v>
      </c>
      <c r="E488" s="28">
        <v>7.8</v>
      </c>
      <c r="F488" s="28">
        <v>231.39999999999998</v>
      </c>
      <c r="G488" s="27">
        <f t="shared" si="34"/>
        <v>0.70055671582723522</v>
      </c>
      <c r="H488" s="27">
        <f t="shared" si="37"/>
        <v>3.3707865168539332E-2</v>
      </c>
      <c r="I488" s="27">
        <f t="shared" si="35"/>
        <v>0.25749099861128644</v>
      </c>
    </row>
    <row r="489" spans="1:9" x14ac:dyDescent="0.35">
      <c r="A489" s="28">
        <v>1990</v>
      </c>
      <c r="B489" s="28">
        <v>4</v>
      </c>
      <c r="C489" s="27">
        <f t="shared" si="36"/>
        <v>1990.25</v>
      </c>
      <c r="D489" s="29">
        <v>15.828333333333335</v>
      </c>
      <c r="E489" s="28">
        <v>9.1999999999999993</v>
      </c>
      <c r="F489" s="28">
        <v>139.19999999999999</v>
      </c>
      <c r="G489" s="27">
        <f t="shared" si="34"/>
        <v>0.52024648539687868</v>
      </c>
      <c r="H489" s="27">
        <f t="shared" si="37"/>
        <v>6.6091954022988508E-2</v>
      </c>
      <c r="I489" s="27">
        <f t="shared" si="35"/>
        <v>0.29981435708151671</v>
      </c>
    </row>
    <row r="490" spans="1:9" x14ac:dyDescent="0.35">
      <c r="A490" s="28">
        <v>1990</v>
      </c>
      <c r="B490" s="28">
        <v>5</v>
      </c>
      <c r="C490" s="27">
        <f t="shared" si="36"/>
        <v>1990.3333333333333</v>
      </c>
      <c r="D490" s="29">
        <v>13.395161290322578</v>
      </c>
      <c r="E490" s="28">
        <v>14.199999999999998</v>
      </c>
      <c r="F490" s="28">
        <v>108</v>
      </c>
      <c r="G490" s="27">
        <f t="shared" si="34"/>
        <v>0.42614782440611093</v>
      </c>
      <c r="H490" s="27">
        <f t="shared" si="37"/>
        <v>0.13148148148148145</v>
      </c>
      <c r="I490" s="27">
        <f t="shared" si="35"/>
        <v>0.38373040706447181</v>
      </c>
    </row>
    <row r="491" spans="1:9" x14ac:dyDescent="0.35">
      <c r="A491" s="28">
        <v>1990</v>
      </c>
      <c r="B491" s="28">
        <v>6</v>
      </c>
      <c r="C491" s="27">
        <f t="shared" si="36"/>
        <v>1990.4166666666667</v>
      </c>
      <c r="D491" s="29">
        <v>9.5849999999999991</v>
      </c>
      <c r="E491" s="28">
        <v>60.6</v>
      </c>
      <c r="F491" s="28">
        <v>57.599999999999994</v>
      </c>
      <c r="G491" s="27">
        <f t="shared" si="34"/>
        <v>0.29341914052298884</v>
      </c>
      <c r="H491" s="27">
        <f t="shared" si="37"/>
        <v>1.0520833333333335</v>
      </c>
      <c r="I491" s="27">
        <f t="shared" si="35"/>
        <v>1.3461329318576392</v>
      </c>
    </row>
    <row r="492" spans="1:9" x14ac:dyDescent="0.35">
      <c r="A492" s="28">
        <v>1990</v>
      </c>
      <c r="B492" s="28">
        <v>7</v>
      </c>
      <c r="C492" s="27">
        <f t="shared" si="36"/>
        <v>1990.5</v>
      </c>
      <c r="D492" s="29">
        <v>9.4822580645161292</v>
      </c>
      <c r="E492" s="28">
        <v>103.00000000000001</v>
      </c>
      <c r="F492" s="28">
        <v>53.4</v>
      </c>
      <c r="G492" s="27">
        <f t="shared" si="34"/>
        <v>0.29017275342491861</v>
      </c>
      <c r="H492" s="27">
        <f t="shared" si="37"/>
        <v>1.25</v>
      </c>
      <c r="I492" s="27">
        <f t="shared" si="35"/>
        <v>1.49961875</v>
      </c>
    </row>
    <row r="493" spans="1:9" x14ac:dyDescent="0.35">
      <c r="A493" s="28">
        <v>1990</v>
      </c>
      <c r="B493" s="28">
        <v>8</v>
      </c>
      <c r="C493" s="27">
        <f t="shared" si="36"/>
        <v>1990.5833333333333</v>
      </c>
      <c r="D493" s="29">
        <v>9.2016129032258078</v>
      </c>
      <c r="E493" s="28">
        <v>81.40000000000002</v>
      </c>
      <c r="F493" s="28">
        <v>64.599999999999994</v>
      </c>
      <c r="G493" s="27">
        <f t="shared" si="34"/>
        <v>0.28140513288742208</v>
      </c>
      <c r="H493" s="27">
        <f t="shared" si="37"/>
        <v>1.25</v>
      </c>
      <c r="I493" s="27">
        <f t="shared" si="35"/>
        <v>1.49961875</v>
      </c>
    </row>
    <row r="494" spans="1:9" x14ac:dyDescent="0.35">
      <c r="A494" s="28">
        <v>1990</v>
      </c>
      <c r="B494" s="28">
        <v>9</v>
      </c>
      <c r="C494" s="27">
        <f t="shared" si="36"/>
        <v>1990.6666666666667</v>
      </c>
      <c r="D494" s="29">
        <v>12.339999999999998</v>
      </c>
      <c r="E494" s="28">
        <v>40.800000000000004</v>
      </c>
      <c r="F494" s="28">
        <v>107.2</v>
      </c>
      <c r="G494" s="27">
        <f t="shared" si="34"/>
        <v>0.38722515042880351</v>
      </c>
      <c r="H494" s="27">
        <f t="shared" si="37"/>
        <v>0.38059701492537318</v>
      </c>
      <c r="I494" s="27">
        <f t="shared" si="35"/>
        <v>0.68452133548674543</v>
      </c>
    </row>
    <row r="495" spans="1:9" x14ac:dyDescent="0.35">
      <c r="A495" s="28">
        <v>1990</v>
      </c>
      <c r="B495" s="28">
        <v>10</v>
      </c>
      <c r="C495" s="27">
        <f t="shared" si="36"/>
        <v>1990.75</v>
      </c>
      <c r="D495" s="29">
        <v>15.17258064516129</v>
      </c>
      <c r="E495" s="28">
        <v>42</v>
      </c>
      <c r="F495" s="28">
        <v>167.99999999999994</v>
      </c>
      <c r="G495" s="27">
        <f t="shared" si="34"/>
        <v>0.49443582220602822</v>
      </c>
      <c r="H495" s="27">
        <f t="shared" si="37"/>
        <v>0.25000000000000011</v>
      </c>
      <c r="I495" s="27">
        <f t="shared" si="35"/>
        <v>0.53056875000000014</v>
      </c>
    </row>
    <row r="496" spans="1:9" x14ac:dyDescent="0.35">
      <c r="A496" s="28">
        <v>1990</v>
      </c>
      <c r="B496" s="28">
        <v>11</v>
      </c>
      <c r="C496" s="27">
        <f t="shared" si="36"/>
        <v>1990.8333333333333</v>
      </c>
      <c r="D496" s="29">
        <v>18.623333333333335</v>
      </c>
      <c r="E496" s="28">
        <v>13.6</v>
      </c>
      <c r="F496" s="28">
        <v>253.59999999999997</v>
      </c>
      <c r="G496" s="27">
        <f t="shared" si="34"/>
        <v>0.63144977937253755</v>
      </c>
      <c r="H496" s="27">
        <f t="shared" si="37"/>
        <v>5.3627760252365937E-2</v>
      </c>
      <c r="I496" s="27">
        <f t="shared" si="35"/>
        <v>0.28358458537750403</v>
      </c>
    </row>
    <row r="497" spans="1:9" x14ac:dyDescent="0.35">
      <c r="A497" s="28">
        <v>1990</v>
      </c>
      <c r="B497" s="28">
        <v>12</v>
      </c>
      <c r="C497" s="27">
        <f t="shared" si="36"/>
        <v>1990.9166666666667</v>
      </c>
      <c r="D497" s="29">
        <v>19.588709677419356</v>
      </c>
      <c r="E497" s="28">
        <v>37.4</v>
      </c>
      <c r="F497" s="28">
        <v>241.2</v>
      </c>
      <c r="G497" s="27">
        <f t="shared" si="34"/>
        <v>0.66943023297710402</v>
      </c>
      <c r="H497" s="27">
        <f t="shared" si="37"/>
        <v>0.1550580431177446</v>
      </c>
      <c r="I497" s="27">
        <f t="shared" si="35"/>
        <v>0.41348068027744089</v>
      </c>
    </row>
    <row r="498" spans="1:9" x14ac:dyDescent="0.35">
      <c r="A498" s="28">
        <v>1991</v>
      </c>
      <c r="B498" s="28">
        <v>1</v>
      </c>
      <c r="C498" s="27">
        <f t="shared" si="36"/>
        <v>1991</v>
      </c>
      <c r="D498" s="29">
        <v>22.141935483870967</v>
      </c>
      <c r="E498" s="28">
        <v>28.799999999999997</v>
      </c>
      <c r="F498" s="28">
        <v>287.00000000000006</v>
      </c>
      <c r="G498" s="27">
        <f t="shared" si="34"/>
        <v>0.76558491470298173</v>
      </c>
      <c r="H498" s="27">
        <f t="shared" si="37"/>
        <v>0.1003484320557491</v>
      </c>
      <c r="I498" s="27">
        <f t="shared" si="35"/>
        <v>0.34403391844018988</v>
      </c>
    </row>
    <row r="499" spans="1:9" x14ac:dyDescent="0.35">
      <c r="A499" s="28">
        <v>1991</v>
      </c>
      <c r="B499" s="28">
        <v>2</v>
      </c>
      <c r="C499" s="27">
        <f t="shared" si="36"/>
        <v>1991.0833333333333</v>
      </c>
      <c r="D499" s="29">
        <v>21.855357142857144</v>
      </c>
      <c r="E499" s="28">
        <v>0</v>
      </c>
      <c r="F499" s="28">
        <v>293.2</v>
      </c>
      <c r="G499" s="27">
        <f t="shared" si="34"/>
        <v>0.75522324603719837</v>
      </c>
      <c r="H499" s="27">
        <f t="shared" si="37"/>
        <v>0</v>
      </c>
      <c r="I499" s="27">
        <f t="shared" si="35"/>
        <v>0.21290000000000001</v>
      </c>
    </row>
    <row r="500" spans="1:9" x14ac:dyDescent="0.35">
      <c r="A500" s="28">
        <v>1991</v>
      </c>
      <c r="B500" s="28">
        <v>3</v>
      </c>
      <c r="C500" s="27">
        <f t="shared" si="36"/>
        <v>1991.1666666666667</v>
      </c>
      <c r="D500" s="29">
        <v>18.264516129032256</v>
      </c>
      <c r="E500" s="28">
        <v>4.4000000000000004</v>
      </c>
      <c r="F500" s="28">
        <v>209.20000000000002</v>
      </c>
      <c r="G500" s="27">
        <f t="shared" si="34"/>
        <v>0.61721175113053495</v>
      </c>
      <c r="H500" s="27">
        <f t="shared" si="37"/>
        <v>2.1032504780114723E-2</v>
      </c>
      <c r="I500" s="27">
        <f t="shared" si="35"/>
        <v>0.24078752088444005</v>
      </c>
    </row>
    <row r="501" spans="1:9" x14ac:dyDescent="0.35">
      <c r="A501" s="28">
        <v>1991</v>
      </c>
      <c r="B501" s="28">
        <v>4</v>
      </c>
      <c r="C501" s="27">
        <f t="shared" si="36"/>
        <v>1991.25</v>
      </c>
      <c r="D501" s="29">
        <v>15.890000000000002</v>
      </c>
      <c r="E501" s="28">
        <v>38.799999999999997</v>
      </c>
      <c r="F501" s="28">
        <v>122.19999999999999</v>
      </c>
      <c r="G501" s="27">
        <f t="shared" si="34"/>
        <v>0.52268551315236211</v>
      </c>
      <c r="H501" s="27">
        <f t="shared" si="37"/>
        <v>0.31751227495908346</v>
      </c>
      <c r="I501" s="27">
        <f t="shared" si="35"/>
        <v>0.61118240897243925</v>
      </c>
    </row>
    <row r="502" spans="1:9" x14ac:dyDescent="0.35">
      <c r="A502" s="28">
        <v>1991</v>
      </c>
      <c r="B502" s="28">
        <v>5</v>
      </c>
      <c r="C502" s="27">
        <f t="shared" si="36"/>
        <v>1991.3333333333333</v>
      </c>
      <c r="D502" s="29">
        <v>11.722580645161294</v>
      </c>
      <c r="E502" s="28">
        <v>15.4</v>
      </c>
      <c r="F502" s="28">
        <v>64</v>
      </c>
      <c r="G502" s="27">
        <f t="shared" si="34"/>
        <v>0.3651485395177676</v>
      </c>
      <c r="H502" s="27">
        <f t="shared" si="37"/>
        <v>0.24062500000000001</v>
      </c>
      <c r="I502" s="27">
        <f t="shared" si="35"/>
        <v>0.51920051074218743</v>
      </c>
    </row>
    <row r="503" spans="1:9" x14ac:dyDescent="0.35">
      <c r="A503" s="28">
        <v>1991</v>
      </c>
      <c r="B503" s="28">
        <v>6</v>
      </c>
      <c r="C503" s="27">
        <f t="shared" si="36"/>
        <v>1991.4166666666667</v>
      </c>
      <c r="D503" s="29">
        <v>12.251666666666667</v>
      </c>
      <c r="E503" s="28">
        <v>136.80000000000004</v>
      </c>
      <c r="F503" s="28">
        <v>52.8</v>
      </c>
      <c r="G503" s="27">
        <f t="shared" si="34"/>
        <v>0.38403315478869127</v>
      </c>
      <c r="H503" s="27">
        <f t="shared" si="37"/>
        <v>1.25</v>
      </c>
      <c r="I503" s="27">
        <f t="shared" si="35"/>
        <v>1.49961875</v>
      </c>
    </row>
    <row r="504" spans="1:9" x14ac:dyDescent="0.35">
      <c r="A504" s="28">
        <v>1991</v>
      </c>
      <c r="B504" s="28">
        <v>7</v>
      </c>
      <c r="C504" s="27">
        <f t="shared" si="36"/>
        <v>1991.5</v>
      </c>
      <c r="D504" s="29">
        <v>9.064516129032258</v>
      </c>
      <c r="E504" s="28">
        <v>75.8</v>
      </c>
      <c r="F504" s="28">
        <v>41</v>
      </c>
      <c r="G504" s="27">
        <f t="shared" si="34"/>
        <v>0.27717590453050378</v>
      </c>
      <c r="H504" s="27">
        <f t="shared" si="37"/>
        <v>1.25</v>
      </c>
      <c r="I504" s="27">
        <f t="shared" si="35"/>
        <v>1.49961875</v>
      </c>
    </row>
    <row r="505" spans="1:9" x14ac:dyDescent="0.35">
      <c r="A505" s="28">
        <v>1991</v>
      </c>
      <c r="B505" s="28">
        <v>8</v>
      </c>
      <c r="C505" s="27">
        <f t="shared" si="36"/>
        <v>1991.5833333333333</v>
      </c>
      <c r="D505" s="29">
        <v>9.6758064516128997</v>
      </c>
      <c r="E505" s="28">
        <v>91.600000000000023</v>
      </c>
      <c r="F505" s="28">
        <v>70.600000000000023</v>
      </c>
      <c r="G505" s="27">
        <f t="shared" si="34"/>
        <v>0.29630458172288432</v>
      </c>
      <c r="H505" s="27">
        <f t="shared" si="37"/>
        <v>1.25</v>
      </c>
      <c r="I505" s="27">
        <f t="shared" si="35"/>
        <v>1.49961875</v>
      </c>
    </row>
    <row r="506" spans="1:9" x14ac:dyDescent="0.35">
      <c r="A506" s="28">
        <v>1991</v>
      </c>
      <c r="B506" s="28">
        <v>9</v>
      </c>
      <c r="C506" s="27">
        <f t="shared" si="36"/>
        <v>1991.6666666666667</v>
      </c>
      <c r="D506" s="29">
        <v>11.893333333333333</v>
      </c>
      <c r="E506" s="28">
        <v>54.8</v>
      </c>
      <c r="F506" s="28">
        <v>90.2</v>
      </c>
      <c r="G506" s="27">
        <f t="shared" si="34"/>
        <v>0.37119838761432283</v>
      </c>
      <c r="H506" s="27">
        <f t="shared" si="37"/>
        <v>0.60753880266075388</v>
      </c>
      <c r="I506" s="27">
        <f t="shared" si="35"/>
        <v>0.93246949670847235</v>
      </c>
    </row>
    <row r="507" spans="1:9" x14ac:dyDescent="0.35">
      <c r="A507" s="28">
        <v>1991</v>
      </c>
      <c r="B507" s="28">
        <v>10</v>
      </c>
      <c r="C507" s="27">
        <f t="shared" si="36"/>
        <v>1991.75</v>
      </c>
      <c r="D507" s="29">
        <v>15.306451612903224</v>
      </c>
      <c r="E507" s="28">
        <v>3.4</v>
      </c>
      <c r="F507" s="28">
        <v>173.8</v>
      </c>
      <c r="G507" s="27">
        <f t="shared" si="34"/>
        <v>0.49968435643770592</v>
      </c>
      <c r="H507" s="27">
        <f t="shared" si="37"/>
        <v>1.9562715765247408E-2</v>
      </c>
      <c r="I507" s="27">
        <f t="shared" si="35"/>
        <v>0.23884562921019492</v>
      </c>
    </row>
    <row r="508" spans="1:9" x14ac:dyDescent="0.35">
      <c r="A508" s="28">
        <v>1991</v>
      </c>
      <c r="B508" s="28">
        <v>11</v>
      </c>
      <c r="C508" s="27">
        <f t="shared" si="36"/>
        <v>1991.8333333333333</v>
      </c>
      <c r="D508" s="29">
        <v>17.078333333333333</v>
      </c>
      <c r="E508" s="28">
        <v>32</v>
      </c>
      <c r="F508" s="28">
        <v>218.3</v>
      </c>
      <c r="G508" s="27">
        <f t="shared" si="34"/>
        <v>0.56993726293010583</v>
      </c>
      <c r="H508" s="27">
        <f t="shared" si="37"/>
        <v>0.14658726523133303</v>
      </c>
      <c r="I508" s="27">
        <f t="shared" si="35"/>
        <v>0.40282263752995762</v>
      </c>
    </row>
    <row r="509" spans="1:9" x14ac:dyDescent="0.35">
      <c r="A509" s="28">
        <v>1991</v>
      </c>
      <c r="B509" s="28">
        <v>12</v>
      </c>
      <c r="C509" s="27">
        <f t="shared" si="36"/>
        <v>1991.9166666666667</v>
      </c>
      <c r="D509" s="29">
        <v>18.71935483870968</v>
      </c>
      <c r="E509" s="28">
        <v>1.8</v>
      </c>
      <c r="F509" s="28">
        <v>254.99999999999997</v>
      </c>
      <c r="G509" s="27">
        <f t="shared" si="34"/>
        <v>0.63525098947265579</v>
      </c>
      <c r="H509" s="27">
        <f t="shared" si="37"/>
        <v>7.0588235294117658E-3</v>
      </c>
      <c r="I509" s="27">
        <f t="shared" si="35"/>
        <v>0.2222832708650519</v>
      </c>
    </row>
    <row r="510" spans="1:9" x14ac:dyDescent="0.35">
      <c r="A510" s="28">
        <v>1992</v>
      </c>
      <c r="B510" s="28">
        <v>1</v>
      </c>
      <c r="C510" s="27">
        <f t="shared" si="36"/>
        <v>1992</v>
      </c>
      <c r="D510" s="29">
        <v>18.393548387096772</v>
      </c>
      <c r="E510" s="28">
        <v>0.2</v>
      </c>
      <c r="F510" s="28">
        <v>250.59999999999994</v>
      </c>
      <c r="G510" s="27">
        <f t="shared" si="34"/>
        <v>0.62233734577864863</v>
      </c>
      <c r="H510" s="27">
        <f t="shared" si="37"/>
        <v>7.9808459696727879E-4</v>
      </c>
      <c r="I510" s="27">
        <f t="shared" si="35"/>
        <v>0.21396209690517698</v>
      </c>
    </row>
    <row r="511" spans="1:9" x14ac:dyDescent="0.35">
      <c r="A511" s="28">
        <v>1992</v>
      </c>
      <c r="B511" s="28">
        <v>2</v>
      </c>
      <c r="C511" s="27">
        <f t="shared" si="36"/>
        <v>1992.0833333333333</v>
      </c>
      <c r="D511" s="29">
        <v>21.527586206896551</v>
      </c>
      <c r="E511" s="28">
        <v>10.799999999999999</v>
      </c>
      <c r="F511" s="28">
        <v>251</v>
      </c>
      <c r="G511" s="27">
        <f t="shared" si="34"/>
        <v>0.74321649493438136</v>
      </c>
      <c r="H511" s="27">
        <f t="shared" si="37"/>
        <v>4.3027888446215135E-2</v>
      </c>
      <c r="I511" s="27">
        <f t="shared" si="35"/>
        <v>0.26972337689877934</v>
      </c>
    </row>
    <row r="512" spans="1:9" x14ac:dyDescent="0.35">
      <c r="A512" s="28">
        <v>1992</v>
      </c>
      <c r="B512" s="28">
        <v>3</v>
      </c>
      <c r="C512" s="27">
        <f t="shared" si="36"/>
        <v>1992.1666666666667</v>
      </c>
      <c r="D512" s="29">
        <v>19.785483870967745</v>
      </c>
      <c r="E512" s="28">
        <v>53.8</v>
      </c>
      <c r="F512" s="28">
        <v>163.79999999999998</v>
      </c>
      <c r="G512" s="27">
        <f t="shared" si="34"/>
        <v>0.67709351935950479</v>
      </c>
      <c r="H512" s="27">
        <f t="shared" si="37"/>
        <v>0.32844932844932845</v>
      </c>
      <c r="I512" s="27">
        <f t="shared" si="35"/>
        <v>0.62403486279017417</v>
      </c>
    </row>
    <row r="513" spans="1:9" x14ac:dyDescent="0.35">
      <c r="A513" s="28">
        <v>1992</v>
      </c>
      <c r="B513" s="28">
        <v>4</v>
      </c>
      <c r="C513" s="27">
        <f t="shared" si="36"/>
        <v>1992.25</v>
      </c>
      <c r="D513" s="29">
        <v>15.64666666666667</v>
      </c>
      <c r="E513" s="28">
        <v>56.2</v>
      </c>
      <c r="F513" s="28">
        <v>97.199999999999989</v>
      </c>
      <c r="G513" s="27">
        <f t="shared" si="34"/>
        <v>0.51307198631616391</v>
      </c>
      <c r="H513" s="27">
        <f t="shared" si="37"/>
        <v>0.57818930041152272</v>
      </c>
      <c r="I513" s="27">
        <f t="shared" si="35"/>
        <v>0.9018026770140054</v>
      </c>
    </row>
    <row r="514" spans="1:9" x14ac:dyDescent="0.35">
      <c r="A514" s="28">
        <v>1992</v>
      </c>
      <c r="B514" s="28">
        <v>5</v>
      </c>
      <c r="C514" s="27">
        <f t="shared" si="36"/>
        <v>1992.3333333333333</v>
      </c>
      <c r="D514" s="29">
        <v>11.164516129032259</v>
      </c>
      <c r="E514" s="28">
        <v>65.2</v>
      </c>
      <c r="F514" s="28">
        <v>50.200000000000017</v>
      </c>
      <c r="G514" s="27">
        <f t="shared" si="34"/>
        <v>0.34568808879188895</v>
      </c>
      <c r="H514" s="27">
        <f t="shared" si="37"/>
        <v>1.25</v>
      </c>
      <c r="I514" s="27">
        <f t="shared" si="35"/>
        <v>1.49961875</v>
      </c>
    </row>
    <row r="515" spans="1:9" x14ac:dyDescent="0.35">
      <c r="A515" s="28">
        <v>1992</v>
      </c>
      <c r="B515" s="28">
        <v>6</v>
      </c>
      <c r="C515" s="27">
        <f t="shared" si="36"/>
        <v>1992.4166666666667</v>
      </c>
      <c r="D515" s="29">
        <v>9.4233333333333356</v>
      </c>
      <c r="E515" s="28">
        <v>51.2</v>
      </c>
      <c r="F515" s="28">
        <v>39.4</v>
      </c>
      <c r="G515" s="27">
        <f t="shared" si="34"/>
        <v>0.28831969942537627</v>
      </c>
      <c r="H515" s="27">
        <f t="shared" si="37"/>
        <v>1.25</v>
      </c>
      <c r="I515" s="27">
        <f t="shared" si="35"/>
        <v>1.49961875</v>
      </c>
    </row>
    <row r="516" spans="1:9" x14ac:dyDescent="0.35">
      <c r="A516" s="28">
        <v>1992</v>
      </c>
      <c r="B516" s="28">
        <v>7</v>
      </c>
      <c r="C516" s="27">
        <f t="shared" si="36"/>
        <v>1992.5</v>
      </c>
      <c r="D516" s="29">
        <v>9.3387096774193541</v>
      </c>
      <c r="E516" s="28">
        <v>40.6</v>
      </c>
      <c r="F516" s="28">
        <v>51.8</v>
      </c>
      <c r="G516" s="27">
        <f t="shared" si="34"/>
        <v>0.28566977359091356</v>
      </c>
      <c r="H516" s="27">
        <f t="shared" si="37"/>
        <v>0.78378378378378388</v>
      </c>
      <c r="I516" s="27">
        <f t="shared" si="35"/>
        <v>1.1078815193571954</v>
      </c>
    </row>
    <row r="517" spans="1:9" x14ac:dyDescent="0.35">
      <c r="A517" s="28">
        <v>1992</v>
      </c>
      <c r="B517" s="28">
        <v>8</v>
      </c>
      <c r="C517" s="27">
        <f t="shared" si="36"/>
        <v>1992.5833333333333</v>
      </c>
      <c r="D517" s="29">
        <v>8.6419354838709683</v>
      </c>
      <c r="E517" s="28">
        <v>124.99999999999999</v>
      </c>
      <c r="F517" s="28">
        <v>74.600000000000009</v>
      </c>
      <c r="G517" s="27">
        <f t="shared" si="34"/>
        <v>0.26436548177062946</v>
      </c>
      <c r="H517" s="27">
        <f t="shared" si="37"/>
        <v>1.25</v>
      </c>
      <c r="I517" s="27">
        <f t="shared" si="35"/>
        <v>1.49961875</v>
      </c>
    </row>
    <row r="518" spans="1:9" x14ac:dyDescent="0.35">
      <c r="A518" s="28">
        <v>1992</v>
      </c>
      <c r="B518" s="28">
        <v>9</v>
      </c>
      <c r="C518" s="27">
        <f t="shared" si="36"/>
        <v>1992.6666666666667</v>
      </c>
      <c r="D518" s="29">
        <v>9.5300000000000011</v>
      </c>
      <c r="E518" s="28">
        <v>139.20000000000002</v>
      </c>
      <c r="F518" s="28">
        <v>74</v>
      </c>
      <c r="G518" s="27">
        <f t="shared" ref="G518:G581" si="38">IF(D518&gt;tmax,0,((tmax-D518)/(tmax-topt))^ta*EXP((ta/tb)*(1-((tmax-D518)/(tmax-topt))^tb)))</f>
        <v>0.29167885303535501</v>
      </c>
      <c r="H518" s="27">
        <f t="shared" si="37"/>
        <v>1.25</v>
      </c>
      <c r="I518" s="27">
        <f t="shared" ref="I518:I581" si="39">wfacpar1+(wfacpar2*H518)-(wfacpar3*H518^2)</f>
        <v>1.49961875</v>
      </c>
    </row>
    <row r="519" spans="1:9" x14ac:dyDescent="0.35">
      <c r="A519" s="28">
        <v>1992</v>
      </c>
      <c r="B519" s="28">
        <v>10</v>
      </c>
      <c r="C519" s="27">
        <f t="shared" ref="C519:C582" si="40">A519+((B519-1)/12)</f>
        <v>1992.75</v>
      </c>
      <c r="D519" s="29">
        <v>14.127419354838709</v>
      </c>
      <c r="E519" s="28">
        <v>103.69999999999999</v>
      </c>
      <c r="F519" s="28">
        <v>119.30000000000004</v>
      </c>
      <c r="G519" s="27">
        <f t="shared" si="38"/>
        <v>0.45392497688990047</v>
      </c>
      <c r="H519" s="27">
        <f t="shared" ref="H519:H582" si="41">MIN(1.25,E519/F519)</f>
        <v>0.86923721709974811</v>
      </c>
      <c r="I519" s="27">
        <f t="shared" si="39"/>
        <v>1.1875348891163806</v>
      </c>
    </row>
    <row r="520" spans="1:9" x14ac:dyDescent="0.35">
      <c r="A520" s="28">
        <v>1992</v>
      </c>
      <c r="B520" s="28">
        <v>11</v>
      </c>
      <c r="C520" s="27">
        <f t="shared" si="40"/>
        <v>1992.8333333333333</v>
      </c>
      <c r="D520" s="29">
        <v>14.553333333333335</v>
      </c>
      <c r="E520" s="28">
        <v>68.59999999999998</v>
      </c>
      <c r="F520" s="28">
        <v>142.6</v>
      </c>
      <c r="G520" s="27">
        <f t="shared" si="38"/>
        <v>0.47032457827568541</v>
      </c>
      <c r="H520" s="27">
        <f t="shared" si="41"/>
        <v>0.48106591865357634</v>
      </c>
      <c r="I520" s="27">
        <f t="shared" si="39"/>
        <v>0.79735602564279084</v>
      </c>
    </row>
    <row r="521" spans="1:9" x14ac:dyDescent="0.35">
      <c r="A521" s="28">
        <v>1992</v>
      </c>
      <c r="B521" s="28">
        <v>12</v>
      </c>
      <c r="C521" s="27">
        <f t="shared" si="40"/>
        <v>1992.9166666666667</v>
      </c>
      <c r="D521" s="29">
        <v>18.548387096774189</v>
      </c>
      <c r="E521" s="28">
        <v>113.80000000000001</v>
      </c>
      <c r="F521" s="28">
        <v>165.79999999999998</v>
      </c>
      <c r="G521" s="27">
        <f t="shared" si="38"/>
        <v>0.62848003930295038</v>
      </c>
      <c r="H521" s="27">
        <f t="shared" si="41"/>
        <v>0.68636911942098933</v>
      </c>
      <c r="I521" s="27">
        <f t="shared" si="39"/>
        <v>1.012780248268075</v>
      </c>
    </row>
    <row r="522" spans="1:9" x14ac:dyDescent="0.35">
      <c r="A522" s="28">
        <v>1993</v>
      </c>
      <c r="B522" s="28">
        <v>1</v>
      </c>
      <c r="C522" s="27">
        <f t="shared" si="40"/>
        <v>1993</v>
      </c>
      <c r="D522" s="29">
        <v>21.11451612903226</v>
      </c>
      <c r="E522" s="28">
        <v>58.999999999999993</v>
      </c>
      <c r="F522" s="28">
        <v>214.19999999999996</v>
      </c>
      <c r="G522" s="27">
        <f t="shared" si="38"/>
        <v>0.72786614675801131</v>
      </c>
      <c r="H522" s="27">
        <f t="shared" si="41"/>
        <v>0.27544351073762841</v>
      </c>
      <c r="I522" s="27">
        <f t="shared" si="39"/>
        <v>0.56120809230010082</v>
      </c>
    </row>
    <row r="523" spans="1:9" x14ac:dyDescent="0.35">
      <c r="A523" s="28">
        <v>1993</v>
      </c>
      <c r="B523" s="28">
        <v>2</v>
      </c>
      <c r="C523" s="27">
        <f t="shared" si="40"/>
        <v>1993.0833333333333</v>
      </c>
      <c r="D523" s="29">
        <v>20.521428571428565</v>
      </c>
      <c r="E523" s="28">
        <v>10.199999999999999</v>
      </c>
      <c r="F523" s="28">
        <v>219.59999999999997</v>
      </c>
      <c r="G523" s="27">
        <f t="shared" si="38"/>
        <v>0.70544427575790691</v>
      </c>
      <c r="H523" s="27">
        <f t="shared" si="41"/>
        <v>4.6448087431693992E-2</v>
      </c>
      <c r="I523" s="27">
        <f t="shared" si="39"/>
        <v>0.27420181776105584</v>
      </c>
    </row>
    <row r="524" spans="1:9" x14ac:dyDescent="0.35">
      <c r="A524" s="28">
        <v>1993</v>
      </c>
      <c r="B524" s="28">
        <v>3</v>
      </c>
      <c r="C524" s="27">
        <f t="shared" si="40"/>
        <v>1993.1666666666667</v>
      </c>
      <c r="D524" s="29">
        <v>19.111290322580643</v>
      </c>
      <c r="E524" s="28">
        <v>12.8</v>
      </c>
      <c r="F524" s="28">
        <v>183.39999999999998</v>
      </c>
      <c r="G524" s="27">
        <f t="shared" si="38"/>
        <v>0.65071804203401529</v>
      </c>
      <c r="H524" s="27">
        <f t="shared" si="41"/>
        <v>6.9792802617230115E-2</v>
      </c>
      <c r="I524" s="27">
        <f t="shared" si="39"/>
        <v>0.30461883946632679</v>
      </c>
    </row>
    <row r="525" spans="1:9" x14ac:dyDescent="0.35">
      <c r="A525" s="28">
        <v>1993</v>
      </c>
      <c r="B525" s="28">
        <v>4</v>
      </c>
      <c r="C525" s="27">
        <f t="shared" si="40"/>
        <v>1993.25</v>
      </c>
      <c r="D525" s="29">
        <v>16.219999999999995</v>
      </c>
      <c r="E525" s="28">
        <v>4.2</v>
      </c>
      <c r="F525" s="28">
        <v>138.40000000000003</v>
      </c>
      <c r="G525" s="27">
        <f t="shared" si="38"/>
        <v>0.53576524009994686</v>
      </c>
      <c r="H525" s="27">
        <f t="shared" si="41"/>
        <v>3.034682080924855E-2</v>
      </c>
      <c r="I525" s="27">
        <f t="shared" si="39"/>
        <v>0.2530693982007417</v>
      </c>
    </row>
    <row r="526" spans="1:9" x14ac:dyDescent="0.35">
      <c r="A526" s="28">
        <v>1993</v>
      </c>
      <c r="B526" s="28">
        <v>5</v>
      </c>
      <c r="C526" s="27">
        <f t="shared" si="40"/>
        <v>1993.3333333333333</v>
      </c>
      <c r="D526" s="29">
        <v>12.758064516129034</v>
      </c>
      <c r="E526" s="28">
        <v>18.8</v>
      </c>
      <c r="F526" s="28">
        <v>74.600000000000009</v>
      </c>
      <c r="G526" s="27">
        <f t="shared" si="38"/>
        <v>0.40247648087101928</v>
      </c>
      <c r="H526" s="27">
        <f t="shared" si="41"/>
        <v>0.25201072386058981</v>
      </c>
      <c r="I526" s="27">
        <f t="shared" si="39"/>
        <v>0.53300145404624488</v>
      </c>
    </row>
    <row r="527" spans="1:9" x14ac:dyDescent="0.35">
      <c r="A527" s="28">
        <v>1993</v>
      </c>
      <c r="B527" s="28">
        <v>6</v>
      </c>
      <c r="C527" s="27">
        <f t="shared" si="40"/>
        <v>1993.4166666666667</v>
      </c>
      <c r="D527" s="29">
        <v>9.4483333333333324</v>
      </c>
      <c r="E527" s="28">
        <v>53.000000000000007</v>
      </c>
      <c r="F527" s="28">
        <v>45.400000000000006</v>
      </c>
      <c r="G527" s="27">
        <f t="shared" si="38"/>
        <v>0.28910510736196982</v>
      </c>
      <c r="H527" s="27">
        <f t="shared" si="41"/>
        <v>1.1674008810572687</v>
      </c>
      <c r="I527" s="27">
        <f t="shared" si="39"/>
        <v>1.4378609443226145</v>
      </c>
    </row>
    <row r="528" spans="1:9" x14ac:dyDescent="0.35">
      <c r="A528" s="28">
        <v>1993</v>
      </c>
      <c r="B528" s="28">
        <v>7</v>
      </c>
      <c r="C528" s="27">
        <f t="shared" si="40"/>
        <v>1993.5</v>
      </c>
      <c r="D528" s="29">
        <v>9.7854838709677434</v>
      </c>
      <c r="E528" s="28">
        <v>50.000000000000007</v>
      </c>
      <c r="F528" s="28">
        <v>52.8</v>
      </c>
      <c r="G528" s="27">
        <f t="shared" si="38"/>
        <v>0.2998097780930809</v>
      </c>
      <c r="H528" s="27">
        <f t="shared" si="41"/>
        <v>0.94696969696969713</v>
      </c>
      <c r="I528" s="27">
        <f t="shared" si="39"/>
        <v>1.256930503902663</v>
      </c>
    </row>
    <row r="529" spans="1:9" x14ac:dyDescent="0.35">
      <c r="A529" s="28">
        <v>1993</v>
      </c>
      <c r="B529" s="28">
        <v>8</v>
      </c>
      <c r="C529" s="27">
        <f t="shared" si="40"/>
        <v>1993.5833333333333</v>
      </c>
      <c r="D529" s="29">
        <v>11.175806451612903</v>
      </c>
      <c r="E529" s="28">
        <v>40.6</v>
      </c>
      <c r="F529" s="28">
        <v>91</v>
      </c>
      <c r="G529" s="27">
        <f t="shared" si="38"/>
        <v>0.34607692595984929</v>
      </c>
      <c r="H529" s="27">
        <f t="shared" si="41"/>
        <v>0.44615384615384618</v>
      </c>
      <c r="I529" s="27">
        <f t="shared" si="39"/>
        <v>0.75869921893491121</v>
      </c>
    </row>
    <row r="530" spans="1:9" x14ac:dyDescent="0.35">
      <c r="A530" s="28">
        <v>1993</v>
      </c>
      <c r="B530" s="28">
        <v>9</v>
      </c>
      <c r="C530" s="27">
        <f t="shared" si="40"/>
        <v>1993.6666666666667</v>
      </c>
      <c r="D530" s="29">
        <v>11.723333333333331</v>
      </c>
      <c r="E530" s="28">
        <v>58.8</v>
      </c>
      <c r="F530" s="28">
        <v>94.200000000000017</v>
      </c>
      <c r="G530" s="27">
        <f t="shared" si="38"/>
        <v>0.36517511168491706</v>
      </c>
      <c r="H530" s="27">
        <f t="shared" si="41"/>
        <v>0.62420382165605082</v>
      </c>
      <c r="I530" s="27">
        <f t="shared" si="39"/>
        <v>0.94969746845713809</v>
      </c>
    </row>
    <row r="531" spans="1:9" x14ac:dyDescent="0.35">
      <c r="A531" s="28">
        <v>1993</v>
      </c>
      <c r="B531" s="28">
        <v>10</v>
      </c>
      <c r="C531" s="27">
        <f t="shared" si="40"/>
        <v>1993.75</v>
      </c>
      <c r="D531" s="29">
        <v>13.851612903225806</v>
      </c>
      <c r="E531" s="28">
        <v>53.599999999999994</v>
      </c>
      <c r="F531" s="28">
        <v>157.60000000000002</v>
      </c>
      <c r="G531" s="27">
        <f t="shared" si="38"/>
        <v>0.44339676384818694</v>
      </c>
      <c r="H531" s="27">
        <f t="shared" si="41"/>
        <v>0.3401015228426395</v>
      </c>
      <c r="I531" s="27">
        <f t="shared" si="39"/>
        <v>0.63766418614238951</v>
      </c>
    </row>
    <row r="532" spans="1:9" x14ac:dyDescent="0.35">
      <c r="A532" s="28">
        <v>1993</v>
      </c>
      <c r="B532" s="28">
        <v>11</v>
      </c>
      <c r="C532" s="27">
        <f t="shared" si="40"/>
        <v>1993.8333333333333</v>
      </c>
      <c r="D532" s="29">
        <v>17.90666666666667</v>
      </c>
      <c r="E532" s="28">
        <v>30.599999999999998</v>
      </c>
      <c r="F532" s="28">
        <v>220.20000000000002</v>
      </c>
      <c r="G532" s="27">
        <f t="shared" si="38"/>
        <v>0.60297131951878413</v>
      </c>
      <c r="H532" s="27">
        <f t="shared" si="41"/>
        <v>0.13896457765667572</v>
      </c>
      <c r="I532" s="27">
        <f t="shared" si="39"/>
        <v>0.39320207143864749</v>
      </c>
    </row>
    <row r="533" spans="1:9" x14ac:dyDescent="0.35">
      <c r="A533" s="28">
        <v>1993</v>
      </c>
      <c r="B533" s="28">
        <v>12</v>
      </c>
      <c r="C533" s="27">
        <f t="shared" si="40"/>
        <v>1993.9166666666667</v>
      </c>
      <c r="D533" s="29">
        <v>18.675806451612903</v>
      </c>
      <c r="E533" s="28">
        <v>36.4</v>
      </c>
      <c r="F533" s="28">
        <v>221.60000000000002</v>
      </c>
      <c r="G533" s="27">
        <f t="shared" si="38"/>
        <v>0.63352755919240544</v>
      </c>
      <c r="H533" s="27">
        <f t="shared" si="41"/>
        <v>0.16425992779783391</v>
      </c>
      <c r="I533" s="27">
        <f t="shared" si="39"/>
        <v>0.42501937044663685</v>
      </c>
    </row>
    <row r="534" spans="1:9" x14ac:dyDescent="0.35">
      <c r="A534" s="28">
        <v>1994</v>
      </c>
      <c r="B534" s="28">
        <v>1</v>
      </c>
      <c r="C534" s="27">
        <f t="shared" si="40"/>
        <v>1994</v>
      </c>
      <c r="D534" s="29">
        <v>19.614516129032253</v>
      </c>
      <c r="E534" s="28">
        <v>20.799999999999997</v>
      </c>
      <c r="F534" s="28">
        <v>259</v>
      </c>
      <c r="G534" s="27">
        <f t="shared" si="38"/>
        <v>0.67043701757228358</v>
      </c>
      <c r="H534" s="27">
        <f t="shared" si="41"/>
        <v>8.0308880308880295E-2</v>
      </c>
      <c r="I534" s="27">
        <f t="shared" si="39"/>
        <v>0.31823485141843444</v>
      </c>
    </row>
    <row r="535" spans="1:9" x14ac:dyDescent="0.35">
      <c r="A535" s="28">
        <v>1994</v>
      </c>
      <c r="B535" s="28">
        <v>2</v>
      </c>
      <c r="C535" s="27">
        <f t="shared" si="40"/>
        <v>1994.0833333333333</v>
      </c>
      <c r="D535" s="29">
        <v>20.991071428571427</v>
      </c>
      <c r="E535" s="28">
        <v>9.6</v>
      </c>
      <c r="F535" s="28">
        <v>208.2</v>
      </c>
      <c r="G535" s="27">
        <f t="shared" si="38"/>
        <v>0.72323459636022591</v>
      </c>
      <c r="H535" s="27">
        <f t="shared" si="41"/>
        <v>4.6109510086455335E-2</v>
      </c>
      <c r="I535" s="27">
        <f t="shared" si="39"/>
        <v>0.27375873315117644</v>
      </c>
    </row>
    <row r="536" spans="1:9" x14ac:dyDescent="0.35">
      <c r="A536" s="28">
        <v>1994</v>
      </c>
      <c r="B536" s="28">
        <v>3</v>
      </c>
      <c r="C536" s="27">
        <f t="shared" si="40"/>
        <v>1994.1666666666667</v>
      </c>
      <c r="D536" s="29">
        <v>18.338709677419356</v>
      </c>
      <c r="E536" s="28">
        <v>0</v>
      </c>
      <c r="F536" s="28">
        <v>221.2</v>
      </c>
      <c r="G536" s="27">
        <f t="shared" si="38"/>
        <v>0.62015966192805638</v>
      </c>
      <c r="H536" s="27">
        <f t="shared" si="41"/>
        <v>0</v>
      </c>
      <c r="I536" s="27">
        <f t="shared" si="39"/>
        <v>0.21290000000000001</v>
      </c>
    </row>
    <row r="537" spans="1:9" x14ac:dyDescent="0.35">
      <c r="A537" s="28">
        <v>1994</v>
      </c>
      <c r="B537" s="28">
        <v>4</v>
      </c>
      <c r="C537" s="27">
        <f t="shared" si="40"/>
        <v>1994.25</v>
      </c>
      <c r="D537" s="29">
        <v>15.525000000000002</v>
      </c>
      <c r="E537" s="28">
        <v>2.4000000000000004</v>
      </c>
      <c r="F537" s="28">
        <v>124.39999999999996</v>
      </c>
      <c r="G537" s="27">
        <f t="shared" si="38"/>
        <v>0.5082766968962803</v>
      </c>
      <c r="H537" s="27">
        <f t="shared" si="41"/>
        <v>1.9292604501607725E-2</v>
      </c>
      <c r="I537" s="27">
        <f t="shared" si="39"/>
        <v>0.23848864362444561</v>
      </c>
    </row>
    <row r="538" spans="1:9" x14ac:dyDescent="0.35">
      <c r="A538" s="28">
        <v>1994</v>
      </c>
      <c r="B538" s="28">
        <v>5</v>
      </c>
      <c r="C538" s="27">
        <f t="shared" si="40"/>
        <v>1994.3333333333333</v>
      </c>
      <c r="D538" s="29">
        <v>12.388709677419353</v>
      </c>
      <c r="E538" s="28">
        <v>24.999999999999996</v>
      </c>
      <c r="F538" s="28">
        <v>102.59999999999998</v>
      </c>
      <c r="G538" s="27">
        <f t="shared" si="38"/>
        <v>0.3889899494537789</v>
      </c>
      <c r="H538" s="27">
        <f t="shared" si="41"/>
        <v>0.24366471734892789</v>
      </c>
      <c r="I538" s="27">
        <f t="shared" si="39"/>
        <v>0.5228911558732221</v>
      </c>
    </row>
    <row r="539" spans="1:9" x14ac:dyDescent="0.35">
      <c r="A539" s="28">
        <v>1994</v>
      </c>
      <c r="B539" s="28">
        <v>6</v>
      </c>
      <c r="C539" s="27">
        <f t="shared" si="40"/>
        <v>1994.4166666666667</v>
      </c>
      <c r="D539" s="29">
        <v>10.436666666666669</v>
      </c>
      <c r="E539" s="28">
        <v>83.600000000000009</v>
      </c>
      <c r="F539" s="28">
        <v>51.400000000000013</v>
      </c>
      <c r="G539" s="27">
        <f t="shared" si="38"/>
        <v>0.32106529590793009</v>
      </c>
      <c r="H539" s="27">
        <f t="shared" si="41"/>
        <v>1.25</v>
      </c>
      <c r="I539" s="27">
        <f t="shared" si="39"/>
        <v>1.49961875</v>
      </c>
    </row>
    <row r="540" spans="1:9" x14ac:dyDescent="0.35">
      <c r="A540" s="28">
        <v>1994</v>
      </c>
      <c r="B540" s="28">
        <v>7</v>
      </c>
      <c r="C540" s="27">
        <f t="shared" si="40"/>
        <v>1994.5</v>
      </c>
      <c r="D540" s="29">
        <v>9.2177419354838701</v>
      </c>
      <c r="E540" s="28">
        <v>40.799999999999997</v>
      </c>
      <c r="F540" s="28">
        <v>61.600000000000016</v>
      </c>
      <c r="G540" s="27">
        <f t="shared" si="38"/>
        <v>0.28190502254756289</v>
      </c>
      <c r="H540" s="27">
        <f t="shared" si="41"/>
        <v>0.66233766233766211</v>
      </c>
      <c r="I540" s="27">
        <f t="shared" si="39"/>
        <v>0.98861524709057158</v>
      </c>
    </row>
    <row r="541" spans="1:9" x14ac:dyDescent="0.35">
      <c r="A541" s="28">
        <v>1994</v>
      </c>
      <c r="B541" s="28">
        <v>8</v>
      </c>
      <c r="C541" s="27">
        <f t="shared" si="40"/>
        <v>1994.5833333333333</v>
      </c>
      <c r="D541" s="29">
        <v>8.982258064516131</v>
      </c>
      <c r="E541" s="28">
        <v>13</v>
      </c>
      <c r="F541" s="28">
        <v>73.599999999999994</v>
      </c>
      <c r="G541" s="27">
        <f t="shared" si="38"/>
        <v>0.2746554759127488</v>
      </c>
      <c r="H541" s="27">
        <f t="shared" si="41"/>
        <v>0.1766304347826087</v>
      </c>
      <c r="I541" s="27">
        <f t="shared" si="39"/>
        <v>0.44046695637405481</v>
      </c>
    </row>
    <row r="542" spans="1:9" x14ac:dyDescent="0.35">
      <c r="A542" s="28">
        <v>1994</v>
      </c>
      <c r="B542" s="28">
        <v>9</v>
      </c>
      <c r="C542" s="27">
        <f t="shared" si="40"/>
        <v>1994.6666666666667</v>
      </c>
      <c r="D542" s="29">
        <v>10.923333333333337</v>
      </c>
      <c r="E542" s="28">
        <v>25.199999999999996</v>
      </c>
      <c r="F542" s="28">
        <v>108.6</v>
      </c>
      <c r="G542" s="27">
        <f t="shared" si="38"/>
        <v>0.33743125731177265</v>
      </c>
      <c r="H542" s="27">
        <f t="shared" si="41"/>
        <v>0.23204419889502759</v>
      </c>
      <c r="I542" s="27">
        <f t="shared" si="39"/>
        <v>0.50875814840816813</v>
      </c>
    </row>
    <row r="543" spans="1:9" x14ac:dyDescent="0.35">
      <c r="A543" s="28">
        <v>1994</v>
      </c>
      <c r="B543" s="28">
        <v>10</v>
      </c>
      <c r="C543" s="27">
        <f t="shared" si="40"/>
        <v>1994.75</v>
      </c>
      <c r="D543" s="29">
        <v>15.36451612903226</v>
      </c>
      <c r="E543" s="28">
        <v>44.800000000000004</v>
      </c>
      <c r="F543" s="28">
        <v>178.60000000000002</v>
      </c>
      <c r="G543" s="27">
        <f t="shared" si="38"/>
        <v>0.50196438245157415</v>
      </c>
      <c r="H543" s="27">
        <f t="shared" si="41"/>
        <v>0.25083986562150057</v>
      </c>
      <c r="I543" s="27">
        <f t="shared" si="39"/>
        <v>0.53158511114817375</v>
      </c>
    </row>
    <row r="544" spans="1:9" x14ac:dyDescent="0.35">
      <c r="A544" s="28">
        <v>1994</v>
      </c>
      <c r="B544" s="28">
        <v>11</v>
      </c>
      <c r="C544" s="27">
        <f t="shared" si="40"/>
        <v>1994.8333333333333</v>
      </c>
      <c r="D544" s="29">
        <v>16.323333333333334</v>
      </c>
      <c r="E544" s="28">
        <v>56.8</v>
      </c>
      <c r="F544" s="28">
        <v>182.99999999999997</v>
      </c>
      <c r="G544" s="27">
        <f t="shared" si="38"/>
        <v>0.53986934121662034</v>
      </c>
      <c r="H544" s="27">
        <f t="shared" si="41"/>
        <v>0.31038251366120223</v>
      </c>
      <c r="I544" s="27">
        <f t="shared" si="39"/>
        <v>0.60277293403804244</v>
      </c>
    </row>
    <row r="545" spans="1:9" x14ac:dyDescent="0.35">
      <c r="A545" s="28">
        <v>1994</v>
      </c>
      <c r="B545" s="28">
        <v>12</v>
      </c>
      <c r="C545" s="27">
        <f t="shared" si="40"/>
        <v>1994.9166666666667</v>
      </c>
      <c r="D545" s="29">
        <v>21.259677419354844</v>
      </c>
      <c r="E545" s="28">
        <v>6</v>
      </c>
      <c r="F545" s="28">
        <v>317.79999999999995</v>
      </c>
      <c r="G545" s="27">
        <f t="shared" si="38"/>
        <v>0.73328709018170435</v>
      </c>
      <c r="H545" s="27">
        <f t="shared" si="41"/>
        <v>1.8879798615481436E-2</v>
      </c>
      <c r="I545" s="27">
        <f t="shared" si="39"/>
        <v>0.23794300134538865</v>
      </c>
    </row>
    <row r="546" spans="1:9" x14ac:dyDescent="0.35">
      <c r="A546" s="28">
        <v>1995</v>
      </c>
      <c r="B546" s="28">
        <v>1</v>
      </c>
      <c r="C546" s="27">
        <f t="shared" si="40"/>
        <v>1995</v>
      </c>
      <c r="D546" s="29">
        <v>22.291935483870969</v>
      </c>
      <c r="E546" s="28">
        <v>31.799999999999997</v>
      </c>
      <c r="F546" s="28">
        <v>302</v>
      </c>
      <c r="G546" s="27">
        <f t="shared" si="38"/>
        <v>0.77095496587091927</v>
      </c>
      <c r="H546" s="27">
        <f t="shared" si="41"/>
        <v>0.1052980132450331</v>
      </c>
      <c r="I546" s="27">
        <f t="shared" si="39"/>
        <v>0.35037620047366347</v>
      </c>
    </row>
    <row r="547" spans="1:9" x14ac:dyDescent="0.35">
      <c r="A547" s="28">
        <v>1995</v>
      </c>
      <c r="B547" s="28">
        <v>2</v>
      </c>
      <c r="C547" s="27">
        <f t="shared" si="40"/>
        <v>1995.0833333333333</v>
      </c>
      <c r="D547" s="29">
        <v>21.880357142857147</v>
      </c>
      <c r="E547" s="28">
        <v>14</v>
      </c>
      <c r="F547" s="28">
        <v>240.20000000000002</v>
      </c>
      <c r="G547" s="27">
        <f t="shared" si="38"/>
        <v>0.75613234383730432</v>
      </c>
      <c r="H547" s="27">
        <f t="shared" si="41"/>
        <v>5.8284762697751867E-2</v>
      </c>
      <c r="I547" s="27">
        <f t="shared" si="39"/>
        <v>0.28965729564802017</v>
      </c>
    </row>
    <row r="548" spans="1:9" x14ac:dyDescent="0.35">
      <c r="A548" s="28">
        <v>1995</v>
      </c>
      <c r="B548" s="28">
        <v>3</v>
      </c>
      <c r="C548" s="27">
        <f t="shared" si="40"/>
        <v>1995.1666666666667</v>
      </c>
      <c r="D548" s="29">
        <v>17.356451612903228</v>
      </c>
      <c r="E548" s="28">
        <v>11.600000000000001</v>
      </c>
      <c r="F548" s="28">
        <v>185.39999999999995</v>
      </c>
      <c r="G548" s="27">
        <f t="shared" si="38"/>
        <v>0.58103197636678683</v>
      </c>
      <c r="H548" s="27">
        <f t="shared" si="41"/>
        <v>6.2567421790722791E-2</v>
      </c>
      <c r="I548" s="27">
        <f t="shared" si="39"/>
        <v>0.29523262557181251</v>
      </c>
    </row>
    <row r="549" spans="1:9" x14ac:dyDescent="0.35">
      <c r="A549" s="28">
        <v>1995</v>
      </c>
      <c r="B549" s="28">
        <v>4</v>
      </c>
      <c r="C549" s="27">
        <f t="shared" si="40"/>
        <v>1995.25</v>
      </c>
      <c r="D549" s="29">
        <v>13.52166666666667</v>
      </c>
      <c r="E549" s="28">
        <v>51.600000000000009</v>
      </c>
      <c r="F549" s="28">
        <v>96.999999999999986</v>
      </c>
      <c r="G549" s="27">
        <f t="shared" si="38"/>
        <v>0.43090544686929194</v>
      </c>
      <c r="H549" s="27">
        <f t="shared" si="41"/>
        <v>0.53195876288659816</v>
      </c>
      <c r="I549" s="27">
        <f t="shared" si="39"/>
        <v>0.85265400914018508</v>
      </c>
    </row>
    <row r="550" spans="1:9" x14ac:dyDescent="0.35">
      <c r="A550" s="28">
        <v>1995</v>
      </c>
      <c r="B550" s="28">
        <v>5</v>
      </c>
      <c r="C550" s="27">
        <f t="shared" si="40"/>
        <v>1995.3333333333333</v>
      </c>
      <c r="D550" s="29">
        <v>11.498387096774193</v>
      </c>
      <c r="E550" s="28">
        <v>37</v>
      </c>
      <c r="F550" s="28">
        <v>52.600000000000009</v>
      </c>
      <c r="G550" s="27">
        <f t="shared" si="38"/>
        <v>0.3572722708657759</v>
      </c>
      <c r="H550" s="27">
        <f t="shared" si="41"/>
        <v>0.70342205323193907</v>
      </c>
      <c r="I550" s="27">
        <f t="shared" si="39"/>
        <v>1.0297588890977172</v>
      </c>
    </row>
    <row r="551" spans="1:9" x14ac:dyDescent="0.35">
      <c r="A551" s="28">
        <v>1995</v>
      </c>
      <c r="B551" s="28">
        <v>6</v>
      </c>
      <c r="C551" s="27">
        <f t="shared" si="40"/>
        <v>1995.4166666666667</v>
      </c>
      <c r="D551" s="29">
        <v>10.433333333333334</v>
      </c>
      <c r="E551" s="28">
        <v>68.40000000000002</v>
      </c>
      <c r="F551" s="28">
        <v>52.4</v>
      </c>
      <c r="G551" s="27">
        <f t="shared" si="38"/>
        <v>0.32095459173308183</v>
      </c>
      <c r="H551" s="27">
        <f t="shared" si="41"/>
        <v>1.25</v>
      </c>
      <c r="I551" s="27">
        <f t="shared" si="39"/>
        <v>1.49961875</v>
      </c>
    </row>
    <row r="552" spans="1:9" x14ac:dyDescent="0.35">
      <c r="A552" s="28">
        <v>1995</v>
      </c>
      <c r="B552" s="28">
        <v>7</v>
      </c>
      <c r="C552" s="27">
        <f t="shared" si="40"/>
        <v>1995.5</v>
      </c>
      <c r="D552" s="29">
        <v>8.9048387096774224</v>
      </c>
      <c r="E552" s="28">
        <v>117.80000000000001</v>
      </c>
      <c r="F552" s="28">
        <v>41.800000000000011</v>
      </c>
      <c r="G552" s="27">
        <f t="shared" si="38"/>
        <v>0.27229508986620904</v>
      </c>
      <c r="H552" s="27">
        <f t="shared" si="41"/>
        <v>1.25</v>
      </c>
      <c r="I552" s="27">
        <f t="shared" si="39"/>
        <v>1.49961875</v>
      </c>
    </row>
    <row r="553" spans="1:9" x14ac:dyDescent="0.35">
      <c r="A553" s="28">
        <v>1995</v>
      </c>
      <c r="B553" s="28">
        <v>8</v>
      </c>
      <c r="C553" s="27">
        <f t="shared" si="40"/>
        <v>1995.5833333333333</v>
      </c>
      <c r="D553" s="29">
        <v>10.222580645161292</v>
      </c>
      <c r="E553" s="28">
        <v>19.999999999999996</v>
      </c>
      <c r="F553" s="28">
        <v>73.8</v>
      </c>
      <c r="G553" s="27">
        <f t="shared" si="38"/>
        <v>0.31399445791640102</v>
      </c>
      <c r="H553" s="27">
        <f t="shared" si="41"/>
        <v>0.27100271002710025</v>
      </c>
      <c r="I553" s="27">
        <f t="shared" si="39"/>
        <v>0.55588293931448796</v>
      </c>
    </row>
    <row r="554" spans="1:9" x14ac:dyDescent="0.35">
      <c r="A554" s="28">
        <v>1995</v>
      </c>
      <c r="B554" s="28">
        <v>9</v>
      </c>
      <c r="C554" s="27">
        <f t="shared" si="40"/>
        <v>1995.6666666666667</v>
      </c>
      <c r="D554" s="29">
        <v>11.843333333333332</v>
      </c>
      <c r="E554" s="28">
        <v>43.800000000000004</v>
      </c>
      <c r="F554" s="28">
        <v>100.19999999999999</v>
      </c>
      <c r="G554" s="27">
        <f t="shared" si="38"/>
        <v>0.36942236104979537</v>
      </c>
      <c r="H554" s="27">
        <f t="shared" si="41"/>
        <v>0.43712574850299413</v>
      </c>
      <c r="I554" s="27">
        <f t="shared" si="39"/>
        <v>0.74860702786044686</v>
      </c>
    </row>
    <row r="555" spans="1:9" x14ac:dyDescent="0.35">
      <c r="A555" s="28">
        <v>1995</v>
      </c>
      <c r="B555" s="28">
        <v>10</v>
      </c>
      <c r="C555" s="27">
        <f t="shared" si="40"/>
        <v>1995.75</v>
      </c>
      <c r="D555" s="29">
        <v>14.416129032258064</v>
      </c>
      <c r="E555" s="28">
        <v>44.6</v>
      </c>
      <c r="F555" s="28">
        <v>159</v>
      </c>
      <c r="G555" s="27">
        <f t="shared" si="38"/>
        <v>0.4650238498612056</v>
      </c>
      <c r="H555" s="27">
        <f t="shared" si="41"/>
        <v>0.28050314465408804</v>
      </c>
      <c r="I555" s="27">
        <f t="shared" si="39"/>
        <v>0.56726371551758237</v>
      </c>
    </row>
    <row r="556" spans="1:9" x14ac:dyDescent="0.35">
      <c r="A556" s="28">
        <v>1995</v>
      </c>
      <c r="B556" s="28">
        <v>11</v>
      </c>
      <c r="C556" s="27">
        <f t="shared" si="40"/>
        <v>1995.8333333333333</v>
      </c>
      <c r="D556" s="29">
        <v>17.02333333333333</v>
      </c>
      <c r="E556" s="28">
        <v>15.2</v>
      </c>
      <c r="F556" s="28">
        <v>222.39999999999995</v>
      </c>
      <c r="G556" s="27">
        <f t="shared" si="38"/>
        <v>0.56774369328725249</v>
      </c>
      <c r="H556" s="27">
        <f t="shared" si="41"/>
        <v>6.8345323741007213E-2</v>
      </c>
      <c r="I556" s="27">
        <f t="shared" si="39"/>
        <v>0.30274049350447702</v>
      </c>
    </row>
    <row r="557" spans="1:9" x14ac:dyDescent="0.35">
      <c r="A557" s="28">
        <v>1995</v>
      </c>
      <c r="B557" s="28">
        <v>12</v>
      </c>
      <c r="C557" s="27">
        <f t="shared" si="40"/>
        <v>1995.9166666666667</v>
      </c>
      <c r="D557" s="29">
        <v>18.393548387096772</v>
      </c>
      <c r="E557" s="28">
        <v>6.6000000000000005</v>
      </c>
      <c r="F557" s="28">
        <v>243.3</v>
      </c>
      <c r="G557" s="27">
        <f t="shared" si="38"/>
        <v>0.62233734577864863</v>
      </c>
      <c r="H557" s="27">
        <f t="shared" si="41"/>
        <v>2.712700369913687E-2</v>
      </c>
      <c r="I557" s="27">
        <f t="shared" si="39"/>
        <v>0.24882847544779627</v>
      </c>
    </row>
    <row r="558" spans="1:9" x14ac:dyDescent="0.35">
      <c r="A558" s="28">
        <v>1996</v>
      </c>
      <c r="B558" s="28">
        <v>1</v>
      </c>
      <c r="C558" s="27">
        <f t="shared" si="40"/>
        <v>1996</v>
      </c>
      <c r="D558" s="29">
        <v>20.070967741935487</v>
      </c>
      <c r="E558" s="28">
        <v>21.599999999999998</v>
      </c>
      <c r="F558" s="28">
        <v>294.39999999999992</v>
      </c>
      <c r="G558" s="27">
        <f t="shared" si="38"/>
        <v>0.68815291005183676</v>
      </c>
      <c r="H558" s="27">
        <f t="shared" si="41"/>
        <v>7.3369565217391311E-2</v>
      </c>
      <c r="I558" s="27">
        <f t="shared" si="39"/>
        <v>0.30925595093927222</v>
      </c>
    </row>
    <row r="559" spans="1:9" x14ac:dyDescent="0.35">
      <c r="A559" s="28">
        <v>1996</v>
      </c>
      <c r="B559" s="28">
        <v>2</v>
      </c>
      <c r="C559" s="27">
        <f t="shared" si="40"/>
        <v>1996.0833333333333</v>
      </c>
      <c r="D559" s="29">
        <v>21.005172413793112</v>
      </c>
      <c r="E559" s="28">
        <v>12.4</v>
      </c>
      <c r="F559" s="28">
        <v>252.20000000000005</v>
      </c>
      <c r="G559" s="27">
        <f t="shared" si="38"/>
        <v>0.72376463641957756</v>
      </c>
      <c r="H559" s="27">
        <f t="shared" si="41"/>
        <v>4.9167327517842974E-2</v>
      </c>
      <c r="I559" s="27">
        <f t="shared" si="39"/>
        <v>0.27775838800946595</v>
      </c>
    </row>
    <row r="560" spans="1:9" x14ac:dyDescent="0.35">
      <c r="A560" s="28">
        <v>1996</v>
      </c>
      <c r="B560" s="28">
        <v>3</v>
      </c>
      <c r="C560" s="27">
        <f t="shared" si="40"/>
        <v>1996.1666666666667</v>
      </c>
      <c r="D560" s="29">
        <v>19.182258064516127</v>
      </c>
      <c r="E560" s="28">
        <v>36.6</v>
      </c>
      <c r="F560" s="28">
        <v>214.79999999999998</v>
      </c>
      <c r="G560" s="27">
        <f t="shared" si="38"/>
        <v>0.65350927142958959</v>
      </c>
      <c r="H560" s="27">
        <f t="shared" si="41"/>
        <v>0.17039106145251398</v>
      </c>
      <c r="I560" s="27">
        <f t="shared" si="39"/>
        <v>0.43268481242782691</v>
      </c>
    </row>
    <row r="561" spans="1:9" x14ac:dyDescent="0.35">
      <c r="A561" s="28">
        <v>1996</v>
      </c>
      <c r="B561" s="28">
        <v>4</v>
      </c>
      <c r="C561" s="27">
        <f t="shared" si="40"/>
        <v>1996.25</v>
      </c>
      <c r="D561" s="29">
        <v>13.485000000000003</v>
      </c>
      <c r="E561" s="28">
        <v>13.999999999999998</v>
      </c>
      <c r="F561" s="28">
        <v>95</v>
      </c>
      <c r="G561" s="27">
        <f t="shared" si="38"/>
        <v>0.42952462608748021</v>
      </c>
      <c r="H561" s="27">
        <f t="shared" si="41"/>
        <v>0.14736842105263157</v>
      </c>
      <c r="I561" s="27">
        <f t="shared" si="39"/>
        <v>0.40380694736842104</v>
      </c>
    </row>
    <row r="562" spans="1:9" x14ac:dyDescent="0.35">
      <c r="A562" s="28">
        <v>1996</v>
      </c>
      <c r="B562" s="28">
        <v>5</v>
      </c>
      <c r="C562" s="27">
        <f t="shared" si="40"/>
        <v>1996.3333333333333</v>
      </c>
      <c r="D562" s="29">
        <v>12.138709677419357</v>
      </c>
      <c r="E562" s="28">
        <v>13.199999999999998</v>
      </c>
      <c r="F562" s="28">
        <v>72.399999999999991</v>
      </c>
      <c r="G562" s="27">
        <f t="shared" si="38"/>
        <v>0.3799673523887841</v>
      </c>
      <c r="H562" s="27">
        <f t="shared" si="41"/>
        <v>0.18232044198895025</v>
      </c>
      <c r="I562" s="27">
        <f t="shared" si="39"/>
        <v>0.44754751686456457</v>
      </c>
    </row>
    <row r="563" spans="1:9" x14ac:dyDescent="0.35">
      <c r="A563" s="28">
        <v>1996</v>
      </c>
      <c r="B563" s="28">
        <v>6</v>
      </c>
      <c r="C563" s="27">
        <f t="shared" si="40"/>
        <v>1996.4166666666667</v>
      </c>
      <c r="D563" s="29">
        <v>10.618333333333334</v>
      </c>
      <c r="E563" s="28">
        <v>107.60000000000001</v>
      </c>
      <c r="F563" s="28">
        <v>47.8</v>
      </c>
      <c r="G563" s="27">
        <f t="shared" si="38"/>
        <v>0.32712756642935298</v>
      </c>
      <c r="H563" s="27">
        <f t="shared" si="41"/>
        <v>1.25</v>
      </c>
      <c r="I563" s="27">
        <f t="shared" si="39"/>
        <v>1.49961875</v>
      </c>
    </row>
    <row r="564" spans="1:9" x14ac:dyDescent="0.35">
      <c r="A564" s="28">
        <v>1996</v>
      </c>
      <c r="B564" s="28">
        <v>7</v>
      </c>
      <c r="C564" s="27">
        <f t="shared" si="40"/>
        <v>1996.5</v>
      </c>
      <c r="D564" s="29">
        <v>9.6435483870967733</v>
      </c>
      <c r="E564" s="28">
        <v>100.6</v>
      </c>
      <c r="F564" s="28">
        <v>49.999999999999993</v>
      </c>
      <c r="G564" s="27">
        <f t="shared" si="38"/>
        <v>0.29527782493902627</v>
      </c>
      <c r="H564" s="27">
        <f t="shared" si="41"/>
        <v>1.25</v>
      </c>
      <c r="I564" s="27">
        <f t="shared" si="39"/>
        <v>1.49961875</v>
      </c>
    </row>
    <row r="565" spans="1:9" x14ac:dyDescent="0.35">
      <c r="A565" s="28">
        <v>1996</v>
      </c>
      <c r="B565" s="28">
        <v>8</v>
      </c>
      <c r="C565" s="27">
        <f t="shared" si="40"/>
        <v>1996.5833333333333</v>
      </c>
      <c r="D565" s="29">
        <v>9.869354838709679</v>
      </c>
      <c r="E565" s="28">
        <v>91</v>
      </c>
      <c r="F565" s="28">
        <v>69.2</v>
      </c>
      <c r="G565" s="27">
        <f t="shared" si="38"/>
        <v>0.30250497865323484</v>
      </c>
      <c r="H565" s="27">
        <f t="shared" si="41"/>
        <v>1.25</v>
      </c>
      <c r="I565" s="27">
        <f t="shared" si="39"/>
        <v>1.49961875</v>
      </c>
    </row>
    <row r="566" spans="1:9" x14ac:dyDescent="0.35">
      <c r="A566" s="28">
        <v>1996</v>
      </c>
      <c r="B566" s="28">
        <v>9</v>
      </c>
      <c r="C566" s="27">
        <f t="shared" si="40"/>
        <v>1996.6666666666667</v>
      </c>
      <c r="D566" s="29">
        <v>11.210000000000003</v>
      </c>
      <c r="E566" s="28">
        <v>97.6</v>
      </c>
      <c r="F566" s="28">
        <v>116.00000000000001</v>
      </c>
      <c r="G566" s="27">
        <f t="shared" si="38"/>
        <v>0.34725579795249906</v>
      </c>
      <c r="H566" s="27">
        <f t="shared" si="41"/>
        <v>0.84137931034482738</v>
      </c>
      <c r="I566" s="27">
        <f t="shared" si="39"/>
        <v>1.1619549726516052</v>
      </c>
    </row>
    <row r="567" spans="1:9" x14ac:dyDescent="0.35">
      <c r="A567" s="28">
        <v>1996</v>
      </c>
      <c r="B567" s="28">
        <v>10</v>
      </c>
      <c r="C567" s="27">
        <f t="shared" si="40"/>
        <v>1996.75</v>
      </c>
      <c r="D567" s="29">
        <v>14.46290322580645</v>
      </c>
      <c r="E567" s="28">
        <v>34.799999999999997</v>
      </c>
      <c r="F567" s="28">
        <v>159.79999999999998</v>
      </c>
      <c r="G567" s="27">
        <f t="shared" si="38"/>
        <v>0.4668290855755533</v>
      </c>
      <c r="H567" s="27">
        <f t="shared" si="41"/>
        <v>0.21777221526908636</v>
      </c>
      <c r="I567" s="27">
        <f t="shared" si="39"/>
        <v>0.49131122930571852</v>
      </c>
    </row>
    <row r="568" spans="1:9" x14ac:dyDescent="0.35">
      <c r="A568" s="28">
        <v>1996</v>
      </c>
      <c r="B568" s="28">
        <v>11</v>
      </c>
      <c r="C568" s="27">
        <f t="shared" si="40"/>
        <v>1996.8333333333333</v>
      </c>
      <c r="D568" s="29">
        <v>15.523333333333333</v>
      </c>
      <c r="E568" s="28">
        <v>7.8000000000000007</v>
      </c>
      <c r="F568" s="28">
        <v>216.8</v>
      </c>
      <c r="G568" s="27">
        <f t="shared" si="38"/>
        <v>0.50821106489436885</v>
      </c>
      <c r="H568" s="27">
        <f t="shared" si="41"/>
        <v>3.5977859778597784E-2</v>
      </c>
      <c r="I568" s="27">
        <f t="shared" si="39"/>
        <v>0.26047419110238151</v>
      </c>
    </row>
    <row r="569" spans="1:9" x14ac:dyDescent="0.35">
      <c r="A569" s="28">
        <v>1996</v>
      </c>
      <c r="B569" s="28">
        <v>12</v>
      </c>
      <c r="C569" s="27">
        <f t="shared" si="40"/>
        <v>1996.9166666666667</v>
      </c>
      <c r="D569" s="29">
        <v>18.637096774193552</v>
      </c>
      <c r="E569" s="28">
        <v>11.2</v>
      </c>
      <c r="F569" s="28">
        <v>268.19999999999993</v>
      </c>
      <c r="G569" s="27">
        <f t="shared" si="38"/>
        <v>0.63199489018353339</v>
      </c>
      <c r="H569" s="27">
        <f t="shared" si="41"/>
        <v>4.1759880686055191E-2</v>
      </c>
      <c r="I569" s="27">
        <f t="shared" si="39"/>
        <v>0.26806160110683486</v>
      </c>
    </row>
    <row r="570" spans="1:9" x14ac:dyDescent="0.35">
      <c r="A570" s="28">
        <v>1997</v>
      </c>
      <c r="B570" s="28">
        <v>1</v>
      </c>
      <c r="C570" s="27">
        <f t="shared" si="40"/>
        <v>1997</v>
      </c>
      <c r="D570" s="29">
        <v>22.080645161290324</v>
      </c>
      <c r="E570" s="28">
        <v>12.4</v>
      </c>
      <c r="F570" s="28">
        <v>302</v>
      </c>
      <c r="G570" s="27">
        <f t="shared" si="38"/>
        <v>0.76337997409337544</v>
      </c>
      <c r="H570" s="27">
        <f t="shared" si="41"/>
        <v>4.1059602649006627E-2</v>
      </c>
      <c r="I570" s="27">
        <f t="shared" si="39"/>
        <v>0.26714352563484056</v>
      </c>
    </row>
    <row r="571" spans="1:9" x14ac:dyDescent="0.35">
      <c r="A571" s="28">
        <v>1997</v>
      </c>
      <c r="B571" s="28">
        <v>2</v>
      </c>
      <c r="C571" s="27">
        <f t="shared" si="40"/>
        <v>1997.0833333333333</v>
      </c>
      <c r="D571" s="29">
        <v>24.357142857142854</v>
      </c>
      <c r="E571" s="28">
        <v>38</v>
      </c>
      <c r="F571" s="28">
        <v>256.00000000000006</v>
      </c>
      <c r="G571" s="27">
        <f t="shared" si="38"/>
        <v>0.84053886901220454</v>
      </c>
      <c r="H571" s="27">
        <f t="shared" si="41"/>
        <v>0.14843749999999997</v>
      </c>
      <c r="I571" s="27">
        <f t="shared" si="39"/>
        <v>0.40515358276367186</v>
      </c>
    </row>
    <row r="572" spans="1:9" x14ac:dyDescent="0.35">
      <c r="A572" s="28">
        <v>1997</v>
      </c>
      <c r="B572" s="28">
        <v>3</v>
      </c>
      <c r="C572" s="27">
        <f t="shared" si="40"/>
        <v>1997.1666666666667</v>
      </c>
      <c r="D572" s="29">
        <v>16.143548387096775</v>
      </c>
      <c r="E572" s="28">
        <v>3.4000000000000004</v>
      </c>
      <c r="F572" s="28">
        <v>175.20000000000002</v>
      </c>
      <c r="G572" s="27">
        <f t="shared" si="38"/>
        <v>0.53273120976329358</v>
      </c>
      <c r="H572" s="27">
        <f t="shared" si="41"/>
        <v>1.9406392694063926E-2</v>
      </c>
      <c r="I572" s="27">
        <f t="shared" si="39"/>
        <v>0.23863903314672338</v>
      </c>
    </row>
    <row r="573" spans="1:9" x14ac:dyDescent="0.35">
      <c r="A573" s="28">
        <v>1997</v>
      </c>
      <c r="B573" s="28">
        <v>4</v>
      </c>
      <c r="C573" s="27">
        <f t="shared" si="40"/>
        <v>1997.25</v>
      </c>
      <c r="D573" s="29">
        <v>15.448333333333329</v>
      </c>
      <c r="E573" s="28">
        <v>1.2</v>
      </c>
      <c r="F573" s="28">
        <v>128.80000000000001</v>
      </c>
      <c r="G573" s="27">
        <f t="shared" si="38"/>
        <v>0.50525927311499697</v>
      </c>
      <c r="H573" s="27">
        <f t="shared" si="41"/>
        <v>9.3167701863354022E-3</v>
      </c>
      <c r="I573" s="27">
        <f t="shared" si="39"/>
        <v>0.22527967574553451</v>
      </c>
    </row>
    <row r="574" spans="1:9" x14ac:dyDescent="0.35">
      <c r="A574" s="28">
        <v>1997</v>
      </c>
      <c r="B574" s="28">
        <v>5</v>
      </c>
      <c r="C574" s="27">
        <f t="shared" si="40"/>
        <v>1997.3333333333333</v>
      </c>
      <c r="D574" s="29">
        <v>11.737096774193549</v>
      </c>
      <c r="E574" s="28">
        <v>54.999999999999993</v>
      </c>
      <c r="F574" s="28">
        <v>57.79999999999999</v>
      </c>
      <c r="G574" s="27">
        <f t="shared" si="38"/>
        <v>0.36566115352676304</v>
      </c>
      <c r="H574" s="27">
        <f t="shared" si="41"/>
        <v>0.95155709342560557</v>
      </c>
      <c r="I574" s="27">
        <f t="shared" si="39"/>
        <v>1.2609347756851572</v>
      </c>
    </row>
    <row r="575" spans="1:9" x14ac:dyDescent="0.35">
      <c r="A575" s="28">
        <v>1997</v>
      </c>
      <c r="B575" s="28">
        <v>6</v>
      </c>
      <c r="C575" s="27">
        <f t="shared" si="40"/>
        <v>1997.4166666666667</v>
      </c>
      <c r="D575" s="29">
        <v>9.4166666666666661</v>
      </c>
      <c r="E575" s="28">
        <v>25.999999999999996</v>
      </c>
      <c r="F575" s="28">
        <v>45.800000000000004</v>
      </c>
      <c r="G575" s="27">
        <f t="shared" si="38"/>
        <v>0.2881104535722977</v>
      </c>
      <c r="H575" s="27">
        <f t="shared" si="41"/>
        <v>0.56768558951965054</v>
      </c>
      <c r="I575" s="27">
        <f t="shared" si="39"/>
        <v>0.89072650979195644</v>
      </c>
    </row>
    <row r="576" spans="1:9" x14ac:dyDescent="0.35">
      <c r="A576" s="28">
        <v>1997</v>
      </c>
      <c r="B576" s="28">
        <v>7</v>
      </c>
      <c r="C576" s="27">
        <f t="shared" si="40"/>
        <v>1997.5</v>
      </c>
      <c r="D576" s="29">
        <v>7.5064516129032253</v>
      </c>
      <c r="E576" s="28">
        <v>18.400000000000002</v>
      </c>
      <c r="F576" s="28">
        <v>54.399999999999984</v>
      </c>
      <c r="G576" s="27">
        <f t="shared" si="38"/>
        <v>0.23167304960245202</v>
      </c>
      <c r="H576" s="27">
        <f t="shared" si="41"/>
        <v>0.33823529411764719</v>
      </c>
      <c r="I576" s="27">
        <f t="shared" si="39"/>
        <v>0.63548570501730117</v>
      </c>
    </row>
    <row r="577" spans="1:9" x14ac:dyDescent="0.35">
      <c r="A577" s="28">
        <v>1997</v>
      </c>
      <c r="B577" s="28">
        <v>8</v>
      </c>
      <c r="C577" s="27">
        <f t="shared" si="40"/>
        <v>1997.5833333333333</v>
      </c>
      <c r="D577" s="29">
        <v>8.7483870967741932</v>
      </c>
      <c r="E577" s="28">
        <v>72.399999999999977</v>
      </c>
      <c r="F577" s="28">
        <v>70.400000000000006</v>
      </c>
      <c r="G577" s="27">
        <f t="shared" si="38"/>
        <v>0.26756019972918021</v>
      </c>
      <c r="H577" s="27">
        <f t="shared" si="41"/>
        <v>1.0284090909090906</v>
      </c>
      <c r="I577" s="27">
        <f t="shared" si="39"/>
        <v>1.326507525180785</v>
      </c>
    </row>
    <row r="578" spans="1:9" x14ac:dyDescent="0.35">
      <c r="A578" s="28">
        <v>1997</v>
      </c>
      <c r="B578" s="28">
        <v>9</v>
      </c>
      <c r="C578" s="27">
        <f t="shared" si="40"/>
        <v>1997.6666666666667</v>
      </c>
      <c r="D578" s="29">
        <v>11.836666666666664</v>
      </c>
      <c r="E578" s="28">
        <v>104.80000000000003</v>
      </c>
      <c r="F578" s="28">
        <v>79.3</v>
      </c>
      <c r="G578" s="27">
        <f t="shared" si="38"/>
        <v>0.36918583786851678</v>
      </c>
      <c r="H578" s="27">
        <f t="shared" si="41"/>
        <v>1.25</v>
      </c>
      <c r="I578" s="27">
        <f t="shared" si="39"/>
        <v>1.49961875</v>
      </c>
    </row>
    <row r="579" spans="1:9" x14ac:dyDescent="0.35">
      <c r="A579" s="28">
        <v>1997</v>
      </c>
      <c r="B579" s="28">
        <v>10</v>
      </c>
      <c r="C579" s="27">
        <f t="shared" si="40"/>
        <v>1997.75</v>
      </c>
      <c r="D579" s="29">
        <v>14.372580645161285</v>
      </c>
      <c r="E579" s="28">
        <v>45.6</v>
      </c>
      <c r="F579" s="28">
        <v>151.60000000000002</v>
      </c>
      <c r="G579" s="27">
        <f t="shared" si="38"/>
        <v>0.46334484801137876</v>
      </c>
      <c r="H579" s="27">
        <f t="shared" si="41"/>
        <v>0.30079155672823216</v>
      </c>
      <c r="I579" s="27">
        <f t="shared" si="39"/>
        <v>0.5914218092327399</v>
      </c>
    </row>
    <row r="580" spans="1:9" x14ac:dyDescent="0.35">
      <c r="A580" s="28">
        <v>1997</v>
      </c>
      <c r="B580" s="28">
        <v>11</v>
      </c>
      <c r="C580" s="27">
        <f t="shared" si="40"/>
        <v>1997.8333333333333</v>
      </c>
      <c r="D580" s="29">
        <v>18.361666666666672</v>
      </c>
      <c r="E580" s="28">
        <v>49.8</v>
      </c>
      <c r="F580" s="28">
        <v>203.8</v>
      </c>
      <c r="G580" s="27">
        <f t="shared" si="38"/>
        <v>0.62107142902672507</v>
      </c>
      <c r="H580" s="27">
        <f t="shared" si="41"/>
        <v>0.24435721295387633</v>
      </c>
      <c r="I580" s="27">
        <f t="shared" si="39"/>
        <v>0.52373131945440932</v>
      </c>
    </row>
    <row r="581" spans="1:9" x14ac:dyDescent="0.35">
      <c r="A581" s="28">
        <v>1997</v>
      </c>
      <c r="B581" s="28">
        <v>12</v>
      </c>
      <c r="C581" s="27">
        <f t="shared" si="40"/>
        <v>1997.9166666666667</v>
      </c>
      <c r="D581" s="29">
        <v>19.222580645161287</v>
      </c>
      <c r="E581" s="28">
        <v>40</v>
      </c>
      <c r="F581" s="28">
        <v>240</v>
      </c>
      <c r="G581" s="27">
        <f t="shared" si="38"/>
        <v>0.65509378478696434</v>
      </c>
      <c r="H581" s="27">
        <f t="shared" si="41"/>
        <v>0.16666666666666666</v>
      </c>
      <c r="I581" s="27">
        <f t="shared" si="39"/>
        <v>0.42803055555555553</v>
      </c>
    </row>
    <row r="582" spans="1:9" x14ac:dyDescent="0.35">
      <c r="A582" s="28">
        <v>1998</v>
      </c>
      <c r="B582" s="28">
        <v>1</v>
      </c>
      <c r="C582" s="27">
        <f t="shared" si="40"/>
        <v>1998</v>
      </c>
      <c r="D582" s="29">
        <v>21.119354838709686</v>
      </c>
      <c r="E582" s="28">
        <v>13.799999999999999</v>
      </c>
      <c r="F582" s="28">
        <v>261.29999999999995</v>
      </c>
      <c r="G582" s="27">
        <f t="shared" ref="G582:G645" si="42">IF(D582&gt;tmax,0,((tmax-D582)/(tmax-topt))^ta*EXP((ta/tb)*(1-((tmax-D582)/(tmax-topt))^tb)))</f>
        <v>0.72804729208385399</v>
      </c>
      <c r="H582" s="27">
        <f t="shared" si="41"/>
        <v>5.2812858783008045E-2</v>
      </c>
      <c r="I582" s="27">
        <f t="shared" ref="I582:I645" si="43">wfacpar1+(wfacpar2*H582)-(wfacpar3*H582^2)</f>
        <v>0.28252088155003485</v>
      </c>
    </row>
    <row r="583" spans="1:9" x14ac:dyDescent="0.35">
      <c r="A583" s="28">
        <v>1998</v>
      </c>
      <c r="B583" s="28">
        <v>2</v>
      </c>
      <c r="C583" s="27">
        <f t="shared" ref="C583:C646" si="44">A583+((B583-1)/12)</f>
        <v>1998.0833333333333</v>
      </c>
      <c r="D583" s="29">
        <v>20.287500000000001</v>
      </c>
      <c r="E583" s="28">
        <v>35.199999999999996</v>
      </c>
      <c r="F583" s="28">
        <v>227.39999999999998</v>
      </c>
      <c r="G583" s="27">
        <f t="shared" si="42"/>
        <v>0.69649047966865851</v>
      </c>
      <c r="H583" s="27">
        <f t="shared" ref="H583:H646" si="45">MIN(1.25,E583/F583)</f>
        <v>0.15479331574318381</v>
      </c>
      <c r="I583" s="27">
        <f t="shared" si="43"/>
        <v>0.41314812104869469</v>
      </c>
    </row>
    <row r="584" spans="1:9" x14ac:dyDescent="0.35">
      <c r="A584" s="28">
        <v>1998</v>
      </c>
      <c r="B584" s="28">
        <v>3</v>
      </c>
      <c r="C584" s="27">
        <f t="shared" si="44"/>
        <v>1998.1666666666667</v>
      </c>
      <c r="D584" s="29">
        <v>18.724193548387092</v>
      </c>
      <c r="E584" s="28">
        <v>8.7999999999999989</v>
      </c>
      <c r="F584" s="28">
        <v>194.20000000000002</v>
      </c>
      <c r="G584" s="27">
        <f t="shared" si="42"/>
        <v>0.63544242681079366</v>
      </c>
      <c r="H584" s="27">
        <f t="shared" si="45"/>
        <v>4.5314109165808435E-2</v>
      </c>
      <c r="I584" s="27">
        <f t="shared" si="43"/>
        <v>0.27271760148317686</v>
      </c>
    </row>
    <row r="585" spans="1:9" x14ac:dyDescent="0.35">
      <c r="A585" s="28">
        <v>1998</v>
      </c>
      <c r="B585" s="28">
        <v>4</v>
      </c>
      <c r="C585" s="27">
        <f t="shared" si="44"/>
        <v>1998.25</v>
      </c>
      <c r="D585" s="29">
        <v>13.435000000000002</v>
      </c>
      <c r="E585" s="28">
        <v>75.399999999999991</v>
      </c>
      <c r="F585" s="28">
        <v>98.999999999999986</v>
      </c>
      <c r="G585" s="27">
        <f t="shared" si="42"/>
        <v>0.42764412627734044</v>
      </c>
      <c r="H585" s="27">
        <f t="shared" si="45"/>
        <v>0.76161616161616164</v>
      </c>
      <c r="I585" s="27">
        <f t="shared" si="43"/>
        <v>1.0866428315478012</v>
      </c>
    </row>
    <row r="586" spans="1:9" x14ac:dyDescent="0.35">
      <c r="A586" s="28">
        <v>1998</v>
      </c>
      <c r="B586" s="28">
        <v>5</v>
      </c>
      <c r="C586" s="27">
        <f t="shared" si="44"/>
        <v>1998.3333333333333</v>
      </c>
      <c r="D586" s="29">
        <v>12.301612903225806</v>
      </c>
      <c r="E586" s="28">
        <v>20.200000000000003</v>
      </c>
      <c r="F586" s="28">
        <v>73.000000000000014</v>
      </c>
      <c r="G586" s="27">
        <f t="shared" si="42"/>
        <v>0.38583666460789257</v>
      </c>
      <c r="H586" s="27">
        <f t="shared" si="45"/>
        <v>0.27671232876712326</v>
      </c>
      <c r="I586" s="27">
        <f t="shared" si="43"/>
        <v>0.56272783786826786</v>
      </c>
    </row>
    <row r="587" spans="1:9" x14ac:dyDescent="0.35">
      <c r="A587" s="28">
        <v>1998</v>
      </c>
      <c r="B587" s="28">
        <v>6</v>
      </c>
      <c r="C587" s="27">
        <f t="shared" si="44"/>
        <v>1998.4166666666667</v>
      </c>
      <c r="D587" s="29">
        <v>9.2350000000000012</v>
      </c>
      <c r="E587" s="28">
        <v>64.7</v>
      </c>
      <c r="F587" s="28">
        <v>46.7</v>
      </c>
      <c r="G587" s="27">
        <f t="shared" si="42"/>
        <v>0.2824404468002687</v>
      </c>
      <c r="H587" s="27">
        <f t="shared" si="45"/>
        <v>1.25</v>
      </c>
      <c r="I587" s="27">
        <f t="shared" si="43"/>
        <v>1.49961875</v>
      </c>
    </row>
    <row r="588" spans="1:9" x14ac:dyDescent="0.35">
      <c r="A588" s="28">
        <v>1998</v>
      </c>
      <c r="B588" s="28">
        <v>7</v>
      </c>
      <c r="C588" s="27">
        <f t="shared" si="44"/>
        <v>1998.5</v>
      </c>
      <c r="D588" s="29">
        <v>7.6016129032258055</v>
      </c>
      <c r="E588" s="28">
        <v>60.6</v>
      </c>
      <c r="F588" s="28">
        <v>44.399999999999991</v>
      </c>
      <c r="G588" s="27">
        <f t="shared" si="42"/>
        <v>0.23431440417669597</v>
      </c>
      <c r="H588" s="27">
        <f t="shared" si="45"/>
        <v>1.25</v>
      </c>
      <c r="I588" s="27">
        <f t="shared" si="43"/>
        <v>1.49961875</v>
      </c>
    </row>
    <row r="589" spans="1:9" x14ac:dyDescent="0.35">
      <c r="A589" s="28">
        <v>1998</v>
      </c>
      <c r="B589" s="28">
        <v>8</v>
      </c>
      <c r="C589" s="27">
        <f t="shared" si="44"/>
        <v>1998.5833333333333</v>
      </c>
      <c r="D589" s="29">
        <v>10.195161290322579</v>
      </c>
      <c r="E589" s="28">
        <v>34.799999999999997</v>
      </c>
      <c r="F589" s="28">
        <v>65.2</v>
      </c>
      <c r="G589" s="27">
        <f t="shared" si="42"/>
        <v>0.31309464571530671</v>
      </c>
      <c r="H589" s="27">
        <f t="shared" si="45"/>
        <v>0.53374233128834347</v>
      </c>
      <c r="I589" s="27">
        <f t="shared" si="43"/>
        <v>0.85456928751552552</v>
      </c>
    </row>
    <row r="590" spans="1:9" x14ac:dyDescent="0.35">
      <c r="A590" s="28">
        <v>1998</v>
      </c>
      <c r="B590" s="28">
        <v>9</v>
      </c>
      <c r="C590" s="27">
        <f t="shared" si="44"/>
        <v>1998.6666666666667</v>
      </c>
      <c r="D590" s="29">
        <v>12.994999999999997</v>
      </c>
      <c r="E590" s="28">
        <v>47</v>
      </c>
      <c r="F590" s="28">
        <v>107.39999999999999</v>
      </c>
      <c r="G590" s="27">
        <f t="shared" si="42"/>
        <v>0.41122160000582836</v>
      </c>
      <c r="H590" s="27">
        <f t="shared" si="45"/>
        <v>0.43761638733705777</v>
      </c>
      <c r="I590" s="27">
        <f t="shared" si="43"/>
        <v>0.74915650642059306</v>
      </c>
    </row>
    <row r="591" spans="1:9" x14ac:dyDescent="0.35">
      <c r="A591" s="28">
        <v>1998</v>
      </c>
      <c r="B591" s="28">
        <v>10</v>
      </c>
      <c r="C591" s="27">
        <f t="shared" si="44"/>
        <v>1998.75</v>
      </c>
      <c r="D591" s="29">
        <v>13.898387096774194</v>
      </c>
      <c r="E591" s="28">
        <v>54.800000000000011</v>
      </c>
      <c r="F591" s="28">
        <v>143.19999999999999</v>
      </c>
      <c r="G591" s="27">
        <f t="shared" si="42"/>
        <v>0.4451768729220611</v>
      </c>
      <c r="H591" s="27">
        <f t="shared" si="45"/>
        <v>0.38268156424581018</v>
      </c>
      <c r="I591" s="27">
        <f t="shared" si="43"/>
        <v>0.6869119401704068</v>
      </c>
    </row>
    <row r="592" spans="1:9" x14ac:dyDescent="0.35">
      <c r="A592" s="28">
        <v>1998</v>
      </c>
      <c r="B592" s="28">
        <v>11</v>
      </c>
      <c r="C592" s="27">
        <f t="shared" si="44"/>
        <v>1998.8333333333333</v>
      </c>
      <c r="D592" s="29">
        <v>17.245000000000001</v>
      </c>
      <c r="E592" s="28">
        <v>39.999999999999993</v>
      </c>
      <c r="F592" s="28">
        <v>224.79999999999995</v>
      </c>
      <c r="G592" s="27">
        <f t="shared" si="42"/>
        <v>0.57658566523806409</v>
      </c>
      <c r="H592" s="27">
        <f t="shared" si="45"/>
        <v>0.17793594306049823</v>
      </c>
      <c r="I592" s="27">
        <f t="shared" si="43"/>
        <v>0.44209289269386154</v>
      </c>
    </row>
    <row r="593" spans="1:9" x14ac:dyDescent="0.35">
      <c r="A593" s="28">
        <v>1998</v>
      </c>
      <c r="B593" s="28">
        <v>12</v>
      </c>
      <c r="C593" s="27">
        <f t="shared" si="44"/>
        <v>1998.9166666666667</v>
      </c>
      <c r="D593" s="29">
        <v>19.966129032258067</v>
      </c>
      <c r="E593" s="28">
        <v>5.3999999999999995</v>
      </c>
      <c r="F593" s="28">
        <v>268.39999999999998</v>
      </c>
      <c r="G593" s="27">
        <f t="shared" si="42"/>
        <v>0.68410003323449697</v>
      </c>
      <c r="H593" s="27">
        <f t="shared" si="45"/>
        <v>2.0119225037257823E-2</v>
      </c>
      <c r="I593" s="27">
        <f t="shared" si="43"/>
        <v>0.23958101433454529</v>
      </c>
    </row>
    <row r="594" spans="1:9" x14ac:dyDescent="0.35">
      <c r="A594" s="28">
        <v>1999</v>
      </c>
      <c r="B594" s="28">
        <v>1</v>
      </c>
      <c r="C594" s="27">
        <f t="shared" si="44"/>
        <v>1999</v>
      </c>
      <c r="D594" s="29">
        <v>23.654838709677417</v>
      </c>
      <c r="E594" s="28">
        <v>11.2</v>
      </c>
      <c r="F594" s="28">
        <v>313.79999999999995</v>
      </c>
      <c r="G594" s="27">
        <f t="shared" si="42"/>
        <v>0.81786289224666076</v>
      </c>
      <c r="H594" s="27">
        <f t="shared" si="45"/>
        <v>3.5691523263224986E-2</v>
      </c>
      <c r="I594" s="27">
        <f t="shared" si="43"/>
        <v>0.26009802905318591</v>
      </c>
    </row>
    <row r="595" spans="1:9" x14ac:dyDescent="0.35">
      <c r="A595" s="28">
        <v>1999</v>
      </c>
      <c r="B595" s="28">
        <v>2</v>
      </c>
      <c r="C595" s="27">
        <f t="shared" si="44"/>
        <v>1999.0833333333333</v>
      </c>
      <c r="D595" s="29">
        <v>23.241071428571423</v>
      </c>
      <c r="E595" s="28">
        <v>17.8</v>
      </c>
      <c r="F595" s="28">
        <v>253.99999999999997</v>
      </c>
      <c r="G595" s="27">
        <f t="shared" si="42"/>
        <v>0.80400410056811622</v>
      </c>
      <c r="H595" s="27">
        <f t="shared" si="45"/>
        <v>7.0078740157480321E-2</v>
      </c>
      <c r="I595" s="27">
        <f t="shared" si="43"/>
        <v>0.30498977165354335</v>
      </c>
    </row>
    <row r="596" spans="1:9" x14ac:dyDescent="0.35">
      <c r="A596" s="28">
        <v>1999</v>
      </c>
      <c r="B596" s="28">
        <v>3</v>
      </c>
      <c r="C596" s="27">
        <f t="shared" si="44"/>
        <v>1999.1666666666667</v>
      </c>
      <c r="D596" s="29">
        <v>18.467741935483872</v>
      </c>
      <c r="E596" s="28">
        <v>55.4</v>
      </c>
      <c r="F596" s="28">
        <v>171.39999999999998</v>
      </c>
      <c r="G596" s="27">
        <f t="shared" si="42"/>
        <v>0.62528188069852919</v>
      </c>
      <c r="H596" s="27">
        <f t="shared" si="45"/>
        <v>0.32322053675612605</v>
      </c>
      <c r="I596" s="27">
        <f t="shared" si="43"/>
        <v>0.6178975577609882</v>
      </c>
    </row>
    <row r="597" spans="1:9" x14ac:dyDescent="0.35">
      <c r="A597" s="28">
        <v>1999</v>
      </c>
      <c r="B597" s="28">
        <v>4</v>
      </c>
      <c r="C597" s="27">
        <f t="shared" si="44"/>
        <v>1999.25</v>
      </c>
      <c r="D597" s="29">
        <v>13.58</v>
      </c>
      <c r="E597" s="28">
        <v>1.5999999999999999</v>
      </c>
      <c r="F597" s="28">
        <v>109.6</v>
      </c>
      <c r="G597" s="27">
        <f t="shared" si="42"/>
        <v>0.43310529147943583</v>
      </c>
      <c r="H597" s="27">
        <f t="shared" si="45"/>
        <v>1.4598540145985401E-2</v>
      </c>
      <c r="I597" s="27">
        <f t="shared" si="43"/>
        <v>0.23227923171186532</v>
      </c>
    </row>
    <row r="598" spans="1:9" x14ac:dyDescent="0.35">
      <c r="A598" s="28">
        <v>1999</v>
      </c>
      <c r="B598" s="28">
        <v>5</v>
      </c>
      <c r="C598" s="27">
        <f t="shared" si="44"/>
        <v>1999.3333333333333</v>
      </c>
      <c r="D598" s="29">
        <v>13.043548387096774</v>
      </c>
      <c r="E598" s="28">
        <v>77.599999999999994</v>
      </c>
      <c r="F598" s="28">
        <v>84.199999999999974</v>
      </c>
      <c r="G598" s="27">
        <f t="shared" si="42"/>
        <v>0.41302218687968367</v>
      </c>
      <c r="H598" s="27">
        <f t="shared" si="45"/>
        <v>0.92161520190023771</v>
      </c>
      <c r="I598" s="27">
        <f t="shared" si="43"/>
        <v>1.234615747485063</v>
      </c>
    </row>
    <row r="599" spans="1:9" x14ac:dyDescent="0.35">
      <c r="A599" s="28">
        <v>1999</v>
      </c>
      <c r="B599" s="28">
        <v>6</v>
      </c>
      <c r="C599" s="27">
        <f t="shared" si="44"/>
        <v>1999.4166666666667</v>
      </c>
      <c r="D599" s="29">
        <v>9.7566666666666677</v>
      </c>
      <c r="E599" s="28">
        <v>37.199999999999996</v>
      </c>
      <c r="F599" s="28">
        <v>46</v>
      </c>
      <c r="G599" s="27">
        <f t="shared" si="42"/>
        <v>0.29888668129973905</v>
      </c>
      <c r="H599" s="27">
        <f t="shared" si="45"/>
        <v>0.80869565217391293</v>
      </c>
      <c r="I599" s="27">
        <f t="shared" si="43"/>
        <v>1.1314664499054821</v>
      </c>
    </row>
    <row r="600" spans="1:9" x14ac:dyDescent="0.35">
      <c r="A600" s="28">
        <v>1999</v>
      </c>
      <c r="B600" s="28">
        <v>7</v>
      </c>
      <c r="C600" s="27">
        <f t="shared" si="44"/>
        <v>1999.5</v>
      </c>
      <c r="D600" s="29">
        <v>9.7177419354838737</v>
      </c>
      <c r="E600" s="28">
        <v>45.800000000000004</v>
      </c>
      <c r="F600" s="28">
        <v>48.599999999999994</v>
      </c>
      <c r="G600" s="27">
        <f t="shared" si="42"/>
        <v>0.29764221259737333</v>
      </c>
      <c r="H600" s="27">
        <f t="shared" si="45"/>
        <v>0.94238683127572032</v>
      </c>
      <c r="I600" s="27">
        <f t="shared" si="43"/>
        <v>1.2529200460634389</v>
      </c>
    </row>
    <row r="601" spans="1:9" x14ac:dyDescent="0.35">
      <c r="A601" s="28">
        <v>1999</v>
      </c>
      <c r="B601" s="28">
        <v>8</v>
      </c>
      <c r="C601" s="27">
        <f t="shared" si="44"/>
        <v>1999.5833333333333</v>
      </c>
      <c r="D601" s="29">
        <v>9.9854838709677427</v>
      </c>
      <c r="E601" s="28">
        <v>33</v>
      </c>
      <c r="F601" s="28">
        <v>77</v>
      </c>
      <c r="G601" s="27">
        <f t="shared" si="42"/>
        <v>0.30625775593483501</v>
      </c>
      <c r="H601" s="27">
        <f t="shared" si="45"/>
        <v>0.42857142857142855</v>
      </c>
      <c r="I601" s="27">
        <f t="shared" si="43"/>
        <v>0.73900816326530605</v>
      </c>
    </row>
    <row r="602" spans="1:9" x14ac:dyDescent="0.35">
      <c r="A602" s="28">
        <v>1999</v>
      </c>
      <c r="B602" s="28">
        <v>9</v>
      </c>
      <c r="C602" s="27">
        <f t="shared" si="44"/>
        <v>1999.6666666666667</v>
      </c>
      <c r="D602" s="29">
        <v>13.5</v>
      </c>
      <c r="E602" s="28">
        <v>44.8</v>
      </c>
      <c r="F602" s="28">
        <v>113.2</v>
      </c>
      <c r="G602" s="27">
        <f t="shared" si="42"/>
        <v>0.43008932536215827</v>
      </c>
      <c r="H602" s="27">
        <f t="shared" si="45"/>
        <v>0.39575971731448761</v>
      </c>
      <c r="I602" s="27">
        <f t="shared" si="43"/>
        <v>0.70186238934185707</v>
      </c>
    </row>
    <row r="603" spans="1:9" x14ac:dyDescent="0.35">
      <c r="A603" s="28">
        <v>1999</v>
      </c>
      <c r="B603" s="28">
        <v>10</v>
      </c>
      <c r="C603" s="27">
        <f t="shared" si="44"/>
        <v>1999.75</v>
      </c>
      <c r="D603" s="29">
        <v>15.674193548387095</v>
      </c>
      <c r="E603" s="28">
        <v>55.8</v>
      </c>
      <c r="F603" s="28">
        <v>155.80000000000001</v>
      </c>
      <c r="G603" s="27">
        <f t="shared" si="42"/>
        <v>0.5141580183158968</v>
      </c>
      <c r="H603" s="27">
        <f t="shared" si="45"/>
        <v>0.35815147625160459</v>
      </c>
      <c r="I603" s="27">
        <f t="shared" si="43"/>
        <v>0.65864746548107322</v>
      </c>
    </row>
    <row r="604" spans="1:9" x14ac:dyDescent="0.35">
      <c r="A604" s="28">
        <v>1999</v>
      </c>
      <c r="B604" s="28">
        <v>11</v>
      </c>
      <c r="C604" s="27">
        <f t="shared" si="44"/>
        <v>1999.8333333333333</v>
      </c>
      <c r="D604" s="29">
        <v>15.658333333333335</v>
      </c>
      <c r="E604" s="28">
        <v>40.6</v>
      </c>
      <c r="F604" s="28">
        <v>182.2</v>
      </c>
      <c r="G604" s="27">
        <f t="shared" si="42"/>
        <v>0.51353222864052395</v>
      </c>
      <c r="H604" s="27">
        <f t="shared" si="45"/>
        <v>0.22283205268935238</v>
      </c>
      <c r="I604" s="27">
        <f t="shared" si="43"/>
        <v>0.49750792207933053</v>
      </c>
    </row>
    <row r="605" spans="1:9" x14ac:dyDescent="0.35">
      <c r="A605" s="28">
        <v>1999</v>
      </c>
      <c r="B605" s="28">
        <v>12</v>
      </c>
      <c r="C605" s="27">
        <f t="shared" si="44"/>
        <v>1999.9166666666667</v>
      </c>
      <c r="D605" s="29">
        <v>19.117741935483874</v>
      </c>
      <c r="E605" s="28">
        <v>35.600000000000009</v>
      </c>
      <c r="F605" s="28">
        <v>235.5</v>
      </c>
      <c r="G605" s="27">
        <f t="shared" si="42"/>
        <v>0.65097191865717163</v>
      </c>
      <c r="H605" s="27">
        <f t="shared" si="45"/>
        <v>0.15116772823779198</v>
      </c>
      <c r="I605" s="27">
        <f t="shared" si="43"/>
        <v>0.40859013540328443</v>
      </c>
    </row>
    <row r="606" spans="1:9" x14ac:dyDescent="0.35">
      <c r="A606" s="28">
        <v>2000</v>
      </c>
      <c r="B606" s="28">
        <v>1</v>
      </c>
      <c r="C606" s="27">
        <f t="shared" si="44"/>
        <v>2000</v>
      </c>
      <c r="D606" s="29">
        <v>21.532258064516125</v>
      </c>
      <c r="E606" s="28">
        <v>0.8</v>
      </c>
      <c r="F606" s="28">
        <v>306.60000000000008</v>
      </c>
      <c r="G606" s="27">
        <f t="shared" si="42"/>
        <v>0.74338874785155917</v>
      </c>
      <c r="H606" s="27">
        <f t="shared" si="45"/>
        <v>2.6092628832354854E-3</v>
      </c>
      <c r="I606" s="27">
        <f t="shared" si="43"/>
        <v>0.2163712860661873</v>
      </c>
    </row>
    <row r="607" spans="1:9" x14ac:dyDescent="0.35">
      <c r="A607" s="28">
        <v>2000</v>
      </c>
      <c r="B607" s="28">
        <v>2</v>
      </c>
      <c r="C607" s="27">
        <f t="shared" si="44"/>
        <v>2000.0833333333333</v>
      </c>
      <c r="D607" s="29">
        <v>24.239655172413791</v>
      </c>
      <c r="E607" s="28">
        <v>68.2</v>
      </c>
      <c r="F607" s="28">
        <v>269.60000000000002</v>
      </c>
      <c r="G607" s="27">
        <f t="shared" si="42"/>
        <v>0.83682316679392399</v>
      </c>
      <c r="H607" s="27">
        <f t="shared" si="45"/>
        <v>0.2529673590504451</v>
      </c>
      <c r="I607" s="27">
        <f t="shared" si="43"/>
        <v>0.53415816832718432</v>
      </c>
    </row>
    <row r="608" spans="1:9" x14ac:dyDescent="0.35">
      <c r="A608" s="28">
        <v>2000</v>
      </c>
      <c r="B608" s="28">
        <v>3</v>
      </c>
      <c r="C608" s="27">
        <f t="shared" si="44"/>
        <v>2000.1666666666667</v>
      </c>
      <c r="D608" s="29">
        <v>19.238709677419354</v>
      </c>
      <c r="E608" s="28">
        <v>19</v>
      </c>
      <c r="F608" s="28">
        <v>188.19999999999993</v>
      </c>
      <c r="G608" s="27">
        <f t="shared" si="42"/>
        <v>0.65572729686770204</v>
      </c>
      <c r="H608" s="27">
        <f t="shared" si="45"/>
        <v>0.1009564293304995</v>
      </c>
      <c r="I608" s="27">
        <f t="shared" si="43"/>
        <v>0.34481362942852534</v>
      </c>
    </row>
    <row r="609" spans="1:9" x14ac:dyDescent="0.35">
      <c r="A609" s="28">
        <v>2000</v>
      </c>
      <c r="B609" s="28">
        <v>4</v>
      </c>
      <c r="C609" s="27">
        <f t="shared" si="44"/>
        <v>2000.25</v>
      </c>
      <c r="D609" s="29">
        <v>15.478333333333333</v>
      </c>
      <c r="E609" s="28">
        <v>59.400000000000006</v>
      </c>
      <c r="F609" s="28">
        <v>116.2</v>
      </c>
      <c r="G609" s="27">
        <f t="shared" si="42"/>
        <v>0.50643959970450492</v>
      </c>
      <c r="H609" s="27">
        <f t="shared" si="45"/>
        <v>0.51118760757314974</v>
      </c>
      <c r="I609" s="27">
        <f t="shared" si="43"/>
        <v>0.83023593424595843</v>
      </c>
    </row>
    <row r="610" spans="1:9" x14ac:dyDescent="0.35">
      <c r="A610" s="28">
        <v>2000</v>
      </c>
      <c r="B610" s="28">
        <v>5</v>
      </c>
      <c r="C610" s="27">
        <f t="shared" si="44"/>
        <v>2000.3333333333333</v>
      </c>
      <c r="D610" s="29">
        <v>10.82258064516129</v>
      </c>
      <c r="E610" s="28">
        <v>56.199999999999996</v>
      </c>
      <c r="F610" s="28">
        <v>56.8</v>
      </c>
      <c r="G610" s="27">
        <f t="shared" si="42"/>
        <v>0.33401034369051319</v>
      </c>
      <c r="H610" s="27">
        <f t="shared" si="45"/>
        <v>0.98943661971830987</v>
      </c>
      <c r="I610" s="27">
        <f t="shared" si="43"/>
        <v>1.2936111027077963</v>
      </c>
    </row>
    <row r="611" spans="1:9" x14ac:dyDescent="0.35">
      <c r="A611" s="28">
        <v>2000</v>
      </c>
      <c r="B611" s="28">
        <v>6</v>
      </c>
      <c r="C611" s="27">
        <f t="shared" si="44"/>
        <v>2000.4166666666667</v>
      </c>
      <c r="D611" s="29">
        <v>9.2200000000000006</v>
      </c>
      <c r="E611" s="28">
        <v>58.999999999999993</v>
      </c>
      <c r="F611" s="28">
        <v>45.599999999999994</v>
      </c>
      <c r="G611" s="27">
        <f t="shared" si="42"/>
        <v>0.28197504618885766</v>
      </c>
      <c r="H611" s="27">
        <f t="shared" si="45"/>
        <v>1.25</v>
      </c>
      <c r="I611" s="27">
        <f t="shared" si="43"/>
        <v>1.49961875</v>
      </c>
    </row>
    <row r="612" spans="1:9" x14ac:dyDescent="0.35">
      <c r="A612" s="28">
        <v>2000</v>
      </c>
      <c r="B612" s="28">
        <v>7</v>
      </c>
      <c r="C612" s="27">
        <f t="shared" si="44"/>
        <v>2000.5</v>
      </c>
      <c r="D612" s="29">
        <v>9.2080645161290313</v>
      </c>
      <c r="E612" s="28">
        <v>67.199999999999974</v>
      </c>
      <c r="F612" s="28">
        <v>55.6</v>
      </c>
      <c r="G612" s="27">
        <f t="shared" si="42"/>
        <v>0.28160502995813835</v>
      </c>
      <c r="H612" s="27">
        <f t="shared" si="45"/>
        <v>1.2086330935251794</v>
      </c>
      <c r="I612" s="27">
        <f t="shared" si="43"/>
        <v>1.4691010661974016</v>
      </c>
    </row>
    <row r="613" spans="1:9" x14ac:dyDescent="0.35">
      <c r="A613" s="28">
        <v>2000</v>
      </c>
      <c r="B613" s="28">
        <v>8</v>
      </c>
      <c r="C613" s="27">
        <f t="shared" si="44"/>
        <v>2000.5833333333333</v>
      </c>
      <c r="D613" s="29">
        <v>9.6145161290322587</v>
      </c>
      <c r="E613" s="28">
        <v>58.199999999999996</v>
      </c>
      <c r="F613" s="28">
        <v>68.8</v>
      </c>
      <c r="G613" s="27">
        <f t="shared" si="42"/>
        <v>0.29435537578135762</v>
      </c>
      <c r="H613" s="27">
        <f t="shared" si="45"/>
        <v>0.84593023255813948</v>
      </c>
      <c r="I613" s="27">
        <f t="shared" si="43"/>
        <v>1.1661593521836129</v>
      </c>
    </row>
    <row r="614" spans="1:9" x14ac:dyDescent="0.35">
      <c r="A614" s="28">
        <v>2000</v>
      </c>
      <c r="B614" s="28">
        <v>9</v>
      </c>
      <c r="C614" s="27">
        <f t="shared" si="44"/>
        <v>2000.6666666666667</v>
      </c>
      <c r="D614" s="29">
        <v>13.005000000000003</v>
      </c>
      <c r="E614" s="28">
        <v>57.20000000000001</v>
      </c>
      <c r="F614" s="28">
        <v>95.399999999999991</v>
      </c>
      <c r="G614" s="27">
        <f t="shared" si="42"/>
        <v>0.41159224667125094</v>
      </c>
      <c r="H614" s="27">
        <f t="shared" si="45"/>
        <v>0.59958071278826008</v>
      </c>
      <c r="I614" s="27">
        <f t="shared" si="43"/>
        <v>0.92419529510523957</v>
      </c>
    </row>
    <row r="615" spans="1:9" x14ac:dyDescent="0.35">
      <c r="A615" s="28">
        <v>2000</v>
      </c>
      <c r="B615" s="28">
        <v>10</v>
      </c>
      <c r="C615" s="27">
        <f t="shared" si="44"/>
        <v>2000.75</v>
      </c>
      <c r="D615" s="29">
        <v>13.809677419354841</v>
      </c>
      <c r="E615" s="28">
        <v>52.800000000000004</v>
      </c>
      <c r="F615" s="28">
        <v>137.4</v>
      </c>
      <c r="G615" s="27">
        <f t="shared" si="42"/>
        <v>0.4418027222777412</v>
      </c>
      <c r="H615" s="27">
        <f t="shared" si="45"/>
        <v>0.38427947598253276</v>
      </c>
      <c r="I615" s="27">
        <f t="shared" si="43"/>
        <v>0.68874303884365284</v>
      </c>
    </row>
    <row r="616" spans="1:9" x14ac:dyDescent="0.35">
      <c r="A616" s="28">
        <v>2000</v>
      </c>
      <c r="B616" s="28">
        <v>11</v>
      </c>
      <c r="C616" s="27">
        <f t="shared" si="44"/>
        <v>2000.8333333333333</v>
      </c>
      <c r="D616" s="29">
        <v>20.386666666666667</v>
      </c>
      <c r="E616" s="28">
        <v>21.8</v>
      </c>
      <c r="F616" s="28">
        <v>223.49999999999997</v>
      </c>
      <c r="G616" s="27">
        <f t="shared" si="42"/>
        <v>0.70029320317027788</v>
      </c>
      <c r="H616" s="27">
        <f t="shared" si="45"/>
        <v>9.753914988814319E-2</v>
      </c>
      <c r="I616" s="27">
        <f t="shared" si="43"/>
        <v>0.34042890786701302</v>
      </c>
    </row>
    <row r="617" spans="1:9" x14ac:dyDescent="0.35">
      <c r="A617" s="28">
        <v>2000</v>
      </c>
      <c r="B617" s="28">
        <v>12</v>
      </c>
      <c r="C617" s="27">
        <f t="shared" si="44"/>
        <v>2000.9166666666667</v>
      </c>
      <c r="D617" s="29">
        <v>20.4258064516129</v>
      </c>
      <c r="E617" s="28">
        <v>7.9999999999999991</v>
      </c>
      <c r="F617" s="28">
        <v>274.00000000000006</v>
      </c>
      <c r="G617" s="27">
        <f t="shared" si="42"/>
        <v>0.70179126524624247</v>
      </c>
      <c r="H617" s="27">
        <f t="shared" si="45"/>
        <v>2.9197080291970795E-2</v>
      </c>
      <c r="I617" s="27">
        <f t="shared" si="43"/>
        <v>0.2515556129788481</v>
      </c>
    </row>
    <row r="618" spans="1:9" x14ac:dyDescent="0.35">
      <c r="A618" s="28">
        <v>2001</v>
      </c>
      <c r="B618" s="28">
        <v>1</v>
      </c>
      <c r="C618" s="27">
        <f t="shared" si="44"/>
        <v>2001</v>
      </c>
      <c r="D618" s="29">
        <v>25.651612903225804</v>
      </c>
      <c r="E618" s="28">
        <v>13.2</v>
      </c>
      <c r="F618" s="28">
        <v>354.80000000000013</v>
      </c>
      <c r="G618" s="27">
        <f t="shared" si="42"/>
        <v>0.87923273797198187</v>
      </c>
      <c r="H618" s="27">
        <f t="shared" si="45"/>
        <v>3.7204058624577215E-2</v>
      </c>
      <c r="I618" s="27">
        <f t="shared" si="43"/>
        <v>0.26208460856998683</v>
      </c>
    </row>
    <row r="619" spans="1:9" x14ac:dyDescent="0.35">
      <c r="A619" s="28">
        <v>2001</v>
      </c>
      <c r="B619" s="28">
        <v>2</v>
      </c>
      <c r="C619" s="27">
        <f t="shared" si="44"/>
        <v>2001.0833333333333</v>
      </c>
      <c r="D619" s="29">
        <v>23.953571428571426</v>
      </c>
      <c r="E619" s="28">
        <v>15.2</v>
      </c>
      <c r="F619" s="28">
        <v>262</v>
      </c>
      <c r="G619" s="27">
        <f t="shared" si="42"/>
        <v>0.82764303790680371</v>
      </c>
      <c r="H619" s="27">
        <f t="shared" si="45"/>
        <v>5.8015267175572517E-2</v>
      </c>
      <c r="I619" s="27">
        <f t="shared" si="43"/>
        <v>0.28930616001398524</v>
      </c>
    </row>
    <row r="620" spans="1:9" x14ac:dyDescent="0.35">
      <c r="A620" s="28">
        <v>2001</v>
      </c>
      <c r="B620" s="28">
        <v>3</v>
      </c>
      <c r="C620" s="27">
        <f t="shared" si="44"/>
        <v>2001.1666666666667</v>
      </c>
      <c r="D620" s="29">
        <v>18.448387096774198</v>
      </c>
      <c r="E620" s="28">
        <v>32.799999999999997</v>
      </c>
      <c r="F620" s="28">
        <v>199.8</v>
      </c>
      <c r="G620" s="27">
        <f t="shared" si="42"/>
        <v>0.62451394104896407</v>
      </c>
      <c r="H620" s="27">
        <f t="shared" si="45"/>
        <v>0.16416416416416413</v>
      </c>
      <c r="I620" s="27">
        <f t="shared" si="43"/>
        <v>0.42489949819689554</v>
      </c>
    </row>
    <row r="621" spans="1:9" x14ac:dyDescent="0.35">
      <c r="A621" s="28">
        <v>2001</v>
      </c>
      <c r="B621" s="28">
        <v>4</v>
      </c>
      <c r="C621" s="27">
        <f t="shared" si="44"/>
        <v>2001.25</v>
      </c>
      <c r="D621" s="29">
        <v>14.646666666666668</v>
      </c>
      <c r="E621" s="28">
        <v>19.399999999999999</v>
      </c>
      <c r="F621" s="28">
        <v>125.99999999999999</v>
      </c>
      <c r="G621" s="27">
        <f t="shared" si="42"/>
        <v>0.47393953504941394</v>
      </c>
      <c r="H621" s="27">
        <f t="shared" si="45"/>
        <v>0.15396825396825398</v>
      </c>
      <c r="I621" s="27">
        <f t="shared" si="43"/>
        <v>0.41211143436633912</v>
      </c>
    </row>
    <row r="622" spans="1:9" x14ac:dyDescent="0.35">
      <c r="A622" s="28">
        <v>2001</v>
      </c>
      <c r="B622" s="28">
        <v>5</v>
      </c>
      <c r="C622" s="27">
        <f t="shared" si="44"/>
        <v>2001.3333333333333</v>
      </c>
      <c r="D622" s="29">
        <v>11.759677419354837</v>
      </c>
      <c r="E622" s="28">
        <v>53.599999999999994</v>
      </c>
      <c r="F622" s="28">
        <v>72.199999999999989</v>
      </c>
      <c r="G622" s="27">
        <f t="shared" si="42"/>
        <v>0.36645918432382524</v>
      </c>
      <c r="H622" s="27">
        <f t="shared" si="45"/>
        <v>0.74238227146814406</v>
      </c>
      <c r="I622" s="27">
        <f t="shared" si="43"/>
        <v>1.0680227875783643</v>
      </c>
    </row>
    <row r="623" spans="1:9" x14ac:dyDescent="0.35">
      <c r="A623" s="28">
        <v>2001</v>
      </c>
      <c r="B623" s="28">
        <v>6</v>
      </c>
      <c r="C623" s="27">
        <f t="shared" si="44"/>
        <v>2001.4166666666667</v>
      </c>
      <c r="D623" s="29">
        <v>10.478333333333333</v>
      </c>
      <c r="E623" s="28">
        <v>63.800000000000004</v>
      </c>
      <c r="F623" s="28">
        <v>39.399999999999991</v>
      </c>
      <c r="G623" s="27">
        <f t="shared" si="42"/>
        <v>0.32245071656197077</v>
      </c>
      <c r="H623" s="27">
        <f t="shared" si="45"/>
        <v>1.25</v>
      </c>
      <c r="I623" s="27">
        <f t="shared" si="43"/>
        <v>1.49961875</v>
      </c>
    </row>
    <row r="624" spans="1:9" x14ac:dyDescent="0.35">
      <c r="A624" s="28">
        <v>2001</v>
      </c>
      <c r="B624" s="28">
        <v>7</v>
      </c>
      <c r="C624" s="27">
        <f t="shared" si="44"/>
        <v>2001.5</v>
      </c>
      <c r="D624" s="29">
        <v>8.9274193548387117</v>
      </c>
      <c r="E624" s="28">
        <v>39.400000000000006</v>
      </c>
      <c r="F624" s="28">
        <v>34.200000000000003</v>
      </c>
      <c r="G624" s="27">
        <f t="shared" si="42"/>
        <v>0.27298235286219863</v>
      </c>
      <c r="H624" s="27">
        <f t="shared" si="45"/>
        <v>1.1520467836257311</v>
      </c>
      <c r="I624" s="27">
        <f t="shared" si="43"/>
        <v>1.4260180636777129</v>
      </c>
    </row>
    <row r="625" spans="1:9" x14ac:dyDescent="0.35">
      <c r="A625" s="28">
        <v>2001</v>
      </c>
      <c r="B625" s="28">
        <v>8</v>
      </c>
      <c r="C625" s="27">
        <f t="shared" si="44"/>
        <v>2001.5833333333333</v>
      </c>
      <c r="D625" s="29">
        <v>9.9112903225806495</v>
      </c>
      <c r="E625" s="28">
        <v>77.2</v>
      </c>
      <c r="F625" s="28">
        <v>66.600000000000009</v>
      </c>
      <c r="G625" s="27">
        <f t="shared" si="42"/>
        <v>0.3038573486519322</v>
      </c>
      <c r="H625" s="27">
        <f t="shared" si="45"/>
        <v>1.159159159159159</v>
      </c>
      <c r="I625" s="27">
        <f t="shared" si="43"/>
        <v>1.4315181063946829</v>
      </c>
    </row>
    <row r="626" spans="1:9" x14ac:dyDescent="0.35">
      <c r="A626" s="28">
        <v>2001</v>
      </c>
      <c r="B626" s="28">
        <v>9</v>
      </c>
      <c r="C626" s="27">
        <f t="shared" si="44"/>
        <v>2001.6666666666667</v>
      </c>
      <c r="D626" s="29">
        <v>13.126666666666665</v>
      </c>
      <c r="E626" s="28">
        <v>94.9</v>
      </c>
      <c r="F626" s="28">
        <v>97.8</v>
      </c>
      <c r="G626" s="27">
        <f t="shared" si="42"/>
        <v>0.41611163393183476</v>
      </c>
      <c r="H626" s="27">
        <f t="shared" si="45"/>
        <v>0.97034764826175879</v>
      </c>
      <c r="I626" s="27">
        <f t="shared" si="43"/>
        <v>1.2772307788734574</v>
      </c>
    </row>
    <row r="627" spans="1:9" x14ac:dyDescent="0.35">
      <c r="A627" s="28">
        <v>2001</v>
      </c>
      <c r="B627" s="28">
        <v>10</v>
      </c>
      <c r="C627" s="27">
        <f t="shared" si="44"/>
        <v>2001.75</v>
      </c>
      <c r="D627" s="29">
        <v>12.5</v>
      </c>
      <c r="E627" s="28">
        <v>58.4</v>
      </c>
      <c r="F627" s="28">
        <v>110.60000000000001</v>
      </c>
      <c r="G627" s="27">
        <f t="shared" si="42"/>
        <v>0.39303431604798617</v>
      </c>
      <c r="H627" s="27">
        <f t="shared" si="45"/>
        <v>0.52802893309222421</v>
      </c>
      <c r="I627" s="27">
        <f t="shared" si="43"/>
        <v>0.84842855802151018</v>
      </c>
    </row>
    <row r="628" spans="1:9" x14ac:dyDescent="0.35">
      <c r="A628" s="28">
        <v>2001</v>
      </c>
      <c r="B628" s="28">
        <v>11</v>
      </c>
      <c r="C628" s="27">
        <f t="shared" si="44"/>
        <v>2001.8333333333333</v>
      </c>
      <c r="D628" s="29">
        <v>15.888333333333337</v>
      </c>
      <c r="E628" s="28">
        <v>31.999999999999996</v>
      </c>
      <c r="F628" s="28">
        <v>170.79999999999998</v>
      </c>
      <c r="G628" s="27">
        <f t="shared" si="42"/>
        <v>0.52261957040400475</v>
      </c>
      <c r="H628" s="27">
        <f t="shared" si="45"/>
        <v>0.18735362997658078</v>
      </c>
      <c r="I628" s="27">
        <f t="shared" si="43"/>
        <v>0.45379771786166762</v>
      </c>
    </row>
    <row r="629" spans="1:9" x14ac:dyDescent="0.35">
      <c r="A629" s="28">
        <v>2001</v>
      </c>
      <c r="B629" s="28">
        <v>12</v>
      </c>
      <c r="C629" s="27">
        <f t="shared" si="44"/>
        <v>2001.9166666666667</v>
      </c>
      <c r="D629" s="29">
        <v>17.05</v>
      </c>
      <c r="E629" s="28">
        <v>10.600000000000001</v>
      </c>
      <c r="F629" s="28">
        <v>219.40000000000003</v>
      </c>
      <c r="G629" s="27">
        <f t="shared" si="42"/>
        <v>0.56880720919064265</v>
      </c>
      <c r="H629" s="27">
        <f t="shared" si="45"/>
        <v>4.831358249772106E-2</v>
      </c>
      <c r="I629" s="27">
        <f t="shared" si="43"/>
        <v>0.27664213530063347</v>
      </c>
    </row>
    <row r="630" spans="1:9" x14ac:dyDescent="0.35">
      <c r="A630" s="28">
        <v>2002</v>
      </c>
      <c r="B630" s="28">
        <v>1</v>
      </c>
      <c r="C630" s="27">
        <f t="shared" si="44"/>
        <v>2002</v>
      </c>
      <c r="D630" s="29">
        <v>20.149999999999999</v>
      </c>
      <c r="E630" s="28">
        <v>32</v>
      </c>
      <c r="F630" s="28">
        <v>252.40000000000006</v>
      </c>
      <c r="G630" s="27">
        <f t="shared" si="42"/>
        <v>0.69120134206993877</v>
      </c>
      <c r="H630" s="27">
        <f t="shared" si="45"/>
        <v>0.12678288431061804</v>
      </c>
      <c r="I630" s="27">
        <f t="shared" si="43"/>
        <v>0.37776938700676355</v>
      </c>
    </row>
    <row r="631" spans="1:9" x14ac:dyDescent="0.35">
      <c r="A631" s="28">
        <v>2002</v>
      </c>
      <c r="B631" s="28">
        <v>2</v>
      </c>
      <c r="C631" s="27">
        <f t="shared" si="44"/>
        <v>2002.0833333333333</v>
      </c>
      <c r="D631" s="29">
        <v>19.4375</v>
      </c>
      <c r="E631" s="28">
        <v>0.2</v>
      </c>
      <c r="F631" s="28">
        <v>218.6</v>
      </c>
      <c r="G631" s="27">
        <f t="shared" si="42"/>
        <v>0.66352094408561646</v>
      </c>
      <c r="H631" s="27">
        <f t="shared" si="45"/>
        <v>9.1491308325709062E-4</v>
      </c>
      <c r="I631" s="27">
        <f t="shared" si="43"/>
        <v>0.21411754732980148</v>
      </c>
    </row>
    <row r="632" spans="1:9" x14ac:dyDescent="0.35">
      <c r="A632" s="28">
        <v>2002</v>
      </c>
      <c r="B632" s="28">
        <v>3</v>
      </c>
      <c r="C632" s="27">
        <f t="shared" si="44"/>
        <v>2002.1666666666667</v>
      </c>
      <c r="D632" s="29">
        <v>18.180645161290318</v>
      </c>
      <c r="E632" s="28">
        <v>21.6</v>
      </c>
      <c r="F632" s="28">
        <v>202.8</v>
      </c>
      <c r="G632" s="27">
        <f t="shared" si="42"/>
        <v>0.61387722952979018</v>
      </c>
      <c r="H632" s="27">
        <f t="shared" si="45"/>
        <v>0.10650887573964497</v>
      </c>
      <c r="I632" s="27">
        <f t="shared" si="43"/>
        <v>0.35192597247995516</v>
      </c>
    </row>
    <row r="633" spans="1:9" x14ac:dyDescent="0.35">
      <c r="A633" s="28">
        <v>2002</v>
      </c>
      <c r="B633" s="28">
        <v>4</v>
      </c>
      <c r="C633" s="27">
        <f t="shared" si="44"/>
        <v>2002.25</v>
      </c>
      <c r="D633" s="29">
        <v>16.916666666666668</v>
      </c>
      <c r="E633" s="28">
        <v>3.8000000000000003</v>
      </c>
      <c r="F633" s="28">
        <v>135.80000000000001</v>
      </c>
      <c r="G633" s="27">
        <f t="shared" si="42"/>
        <v>0.56349037600883178</v>
      </c>
      <c r="H633" s="27">
        <f t="shared" si="45"/>
        <v>2.7982326951399118E-2</v>
      </c>
      <c r="I633" s="27">
        <f t="shared" si="43"/>
        <v>0.24995553670931656</v>
      </c>
    </row>
    <row r="634" spans="1:9" x14ac:dyDescent="0.35">
      <c r="A634" s="28">
        <v>2002</v>
      </c>
      <c r="B634" s="28">
        <v>5</v>
      </c>
      <c r="C634" s="27">
        <f t="shared" si="44"/>
        <v>2002.3333333333333</v>
      </c>
      <c r="D634" s="29">
        <v>12.974193548387099</v>
      </c>
      <c r="E634" s="28">
        <v>72.2</v>
      </c>
      <c r="F634" s="28">
        <v>88.6</v>
      </c>
      <c r="G634" s="27">
        <f t="shared" si="42"/>
        <v>0.4104508138368026</v>
      </c>
      <c r="H634" s="27">
        <f t="shared" si="45"/>
        <v>0.81489841986455991</v>
      </c>
      <c r="I634" s="27">
        <f t="shared" si="43"/>
        <v>1.1372922552471607</v>
      </c>
    </row>
    <row r="635" spans="1:9" x14ac:dyDescent="0.35">
      <c r="A635" s="28">
        <v>2002</v>
      </c>
      <c r="B635" s="28">
        <v>6</v>
      </c>
      <c r="C635" s="27">
        <f t="shared" si="44"/>
        <v>2002.4166666666667</v>
      </c>
      <c r="D635" s="29">
        <v>9.9533333333333367</v>
      </c>
      <c r="E635" s="28">
        <v>51.000000000000007</v>
      </c>
      <c r="F635" s="28">
        <v>51.599999999999994</v>
      </c>
      <c r="G635" s="27">
        <f t="shared" si="42"/>
        <v>0.30521636564579341</v>
      </c>
      <c r="H635" s="27">
        <f t="shared" si="45"/>
        <v>0.98837209302325602</v>
      </c>
      <c r="I635" s="27">
        <f t="shared" si="43"/>
        <v>1.2927022579772853</v>
      </c>
    </row>
    <row r="636" spans="1:9" x14ac:dyDescent="0.35">
      <c r="A636" s="28">
        <v>2002</v>
      </c>
      <c r="B636" s="28">
        <v>7</v>
      </c>
      <c r="C636" s="27">
        <f t="shared" si="44"/>
        <v>2002.5</v>
      </c>
      <c r="D636" s="29">
        <v>9.6483870967741918</v>
      </c>
      <c r="E636" s="28">
        <v>50</v>
      </c>
      <c r="F636" s="28">
        <v>60.800000000000004</v>
      </c>
      <c r="G636" s="27">
        <f t="shared" si="42"/>
        <v>0.2954317168663283</v>
      </c>
      <c r="H636" s="27">
        <f t="shared" si="45"/>
        <v>0.82236842105263153</v>
      </c>
      <c r="I636" s="27">
        <f t="shared" si="43"/>
        <v>1.1442836348684209</v>
      </c>
    </row>
    <row r="637" spans="1:9" x14ac:dyDescent="0.35">
      <c r="A637" s="28">
        <v>2002</v>
      </c>
      <c r="B637" s="28">
        <v>8</v>
      </c>
      <c r="C637" s="27">
        <f t="shared" si="44"/>
        <v>2002.5833333333333</v>
      </c>
      <c r="D637" s="29">
        <v>8.998387096774195</v>
      </c>
      <c r="E637" s="28">
        <v>27.599999999999998</v>
      </c>
      <c r="F637" s="28">
        <v>73.8</v>
      </c>
      <c r="G637" s="27">
        <f t="shared" si="42"/>
        <v>0.27514866267537713</v>
      </c>
      <c r="H637" s="27">
        <f t="shared" si="45"/>
        <v>0.37398373983739835</v>
      </c>
      <c r="I637" s="27">
        <f t="shared" si="43"/>
        <v>0.67692321369555153</v>
      </c>
    </row>
    <row r="638" spans="1:9" x14ac:dyDescent="0.35">
      <c r="A638" s="28">
        <v>2002</v>
      </c>
      <c r="B638" s="28">
        <v>9</v>
      </c>
      <c r="C638" s="27">
        <f t="shared" si="44"/>
        <v>2002.6666666666667</v>
      </c>
      <c r="D638" s="29">
        <v>11.916666666666666</v>
      </c>
      <c r="E638" s="28">
        <v>47</v>
      </c>
      <c r="F638" s="28">
        <v>117.6</v>
      </c>
      <c r="G638" s="27">
        <f t="shared" si="42"/>
        <v>0.3720284654081239</v>
      </c>
      <c r="H638" s="27">
        <f t="shared" si="45"/>
        <v>0.39965986394557823</v>
      </c>
      <c r="I638" s="27">
        <f t="shared" si="43"/>
        <v>0.70630491085890135</v>
      </c>
    </row>
    <row r="639" spans="1:9" x14ac:dyDescent="0.35">
      <c r="A639" s="28">
        <v>2002</v>
      </c>
      <c r="B639" s="28">
        <v>10</v>
      </c>
      <c r="C639" s="27">
        <f t="shared" si="44"/>
        <v>2002.75</v>
      </c>
      <c r="D639" s="29">
        <v>14.14838709677419</v>
      </c>
      <c r="E639" s="28">
        <v>20.799999999999997</v>
      </c>
      <c r="F639" s="28">
        <v>168.2</v>
      </c>
      <c r="G639" s="27">
        <f t="shared" si="42"/>
        <v>0.45472842317345036</v>
      </c>
      <c r="H639" s="27">
        <f t="shared" si="45"/>
        <v>0.12366230677764566</v>
      </c>
      <c r="I639" s="27">
        <f t="shared" si="43"/>
        <v>0.37380448237687713</v>
      </c>
    </row>
    <row r="640" spans="1:9" x14ac:dyDescent="0.35">
      <c r="A640" s="28">
        <v>2002</v>
      </c>
      <c r="B640" s="28">
        <v>11</v>
      </c>
      <c r="C640" s="27">
        <f t="shared" si="44"/>
        <v>2002.8333333333333</v>
      </c>
      <c r="D640" s="29">
        <v>18.736666666666668</v>
      </c>
      <c r="E640" s="28">
        <v>20.599999999999998</v>
      </c>
      <c r="F640" s="28">
        <v>235</v>
      </c>
      <c r="G640" s="27">
        <f t="shared" si="42"/>
        <v>0.63593585832802868</v>
      </c>
      <c r="H640" s="27">
        <f t="shared" si="45"/>
        <v>8.7659574468085102E-2</v>
      </c>
      <c r="I640" s="27">
        <f t="shared" si="43"/>
        <v>0.32772069591670444</v>
      </c>
    </row>
    <row r="641" spans="1:9" x14ac:dyDescent="0.35">
      <c r="A641" s="28">
        <v>2002</v>
      </c>
      <c r="B641" s="28">
        <v>12</v>
      </c>
      <c r="C641" s="27">
        <f t="shared" si="44"/>
        <v>2002.9166666666667</v>
      </c>
      <c r="D641" s="29">
        <v>20.861290322580651</v>
      </c>
      <c r="E641" s="28">
        <v>32.200000000000003</v>
      </c>
      <c r="F641" s="28">
        <v>306.39999999999998</v>
      </c>
      <c r="G641" s="27">
        <f t="shared" si="42"/>
        <v>0.71834464972343259</v>
      </c>
      <c r="H641" s="27">
        <f t="shared" si="45"/>
        <v>0.10509138381201046</v>
      </c>
      <c r="I641" s="27">
        <f t="shared" si="43"/>
        <v>0.35011166664678339</v>
      </c>
    </row>
    <row r="642" spans="1:9" x14ac:dyDescent="0.35">
      <c r="A642" s="28">
        <v>2003</v>
      </c>
      <c r="B642" s="28">
        <v>1</v>
      </c>
      <c r="C642" s="27">
        <f t="shared" si="44"/>
        <v>2003</v>
      </c>
      <c r="D642" s="29">
        <v>22.737096774193553</v>
      </c>
      <c r="E642" s="28">
        <v>6.2000000000000011</v>
      </c>
      <c r="F642" s="28">
        <v>320.2</v>
      </c>
      <c r="G642" s="27">
        <f t="shared" si="42"/>
        <v>0.78666288952508034</v>
      </c>
      <c r="H642" s="27">
        <f t="shared" si="45"/>
        <v>1.936289818863211E-2</v>
      </c>
      <c r="I642" s="27">
        <f t="shared" si="43"/>
        <v>0.23858154885239202</v>
      </c>
    </row>
    <row r="643" spans="1:9" x14ac:dyDescent="0.35">
      <c r="A643" s="28">
        <v>2003</v>
      </c>
      <c r="B643" s="28">
        <v>2</v>
      </c>
      <c r="C643" s="27">
        <f t="shared" si="44"/>
        <v>2003.0833333333333</v>
      </c>
      <c r="D643" s="29">
        <v>21.733928571428571</v>
      </c>
      <c r="E643" s="28">
        <v>67.900000000000006</v>
      </c>
      <c r="F643" s="28">
        <v>222.79999999999998</v>
      </c>
      <c r="G643" s="27">
        <f t="shared" si="42"/>
        <v>0.7507939338162396</v>
      </c>
      <c r="H643" s="27">
        <f t="shared" si="45"/>
        <v>0.30475763016157992</v>
      </c>
      <c r="I643" s="27">
        <f t="shared" si="43"/>
        <v>0.59612113421397006</v>
      </c>
    </row>
    <row r="644" spans="1:9" x14ac:dyDescent="0.35">
      <c r="A644" s="28">
        <v>2003</v>
      </c>
      <c r="B644" s="28">
        <v>3</v>
      </c>
      <c r="C644" s="27">
        <f t="shared" si="44"/>
        <v>2003.1666666666667</v>
      </c>
      <c r="D644" s="29">
        <v>17.103225806451611</v>
      </c>
      <c r="E644" s="28">
        <v>3.2</v>
      </c>
      <c r="F644" s="28">
        <v>171.19999999999996</v>
      </c>
      <c r="G644" s="27">
        <f t="shared" si="42"/>
        <v>0.57093013267338355</v>
      </c>
      <c r="H644" s="27">
        <f t="shared" si="45"/>
        <v>1.8691588785046735E-2</v>
      </c>
      <c r="I644" s="27">
        <f t="shared" si="43"/>
        <v>0.23769420036684427</v>
      </c>
    </row>
    <row r="645" spans="1:9" x14ac:dyDescent="0.35">
      <c r="A645" s="28">
        <v>2003</v>
      </c>
      <c r="B645" s="28">
        <v>4</v>
      </c>
      <c r="C645" s="27">
        <f t="shared" si="44"/>
        <v>2003.25</v>
      </c>
      <c r="D645" s="29">
        <v>15.173333333333337</v>
      </c>
      <c r="E645" s="28">
        <v>18.400000000000002</v>
      </c>
      <c r="F645" s="28">
        <v>119.79999999999998</v>
      </c>
      <c r="G645" s="27">
        <f t="shared" si="42"/>
        <v>0.49446529915640591</v>
      </c>
      <c r="H645" s="27">
        <f t="shared" si="45"/>
        <v>0.15358931552587651</v>
      </c>
      <c r="I645" s="27">
        <f t="shared" si="43"/>
        <v>0.41163518970125507</v>
      </c>
    </row>
    <row r="646" spans="1:9" x14ac:dyDescent="0.35">
      <c r="A646" s="28">
        <v>2003</v>
      </c>
      <c r="B646" s="28">
        <v>5</v>
      </c>
      <c r="C646" s="27">
        <f t="shared" si="44"/>
        <v>2003.3333333333333</v>
      </c>
      <c r="D646" s="29">
        <v>12.632258064516126</v>
      </c>
      <c r="E646" s="28">
        <v>59</v>
      </c>
      <c r="F646" s="28">
        <v>65.2</v>
      </c>
      <c r="G646" s="27">
        <f t="shared" ref="G646:G709" si="46">IF(D646&gt;tmax,0,((tmax-D646)/(tmax-topt))^ta*EXP((ta/tb)*(1-((tmax-D646)/(tmax-topt))^tb)))</f>
        <v>0.39786241439035502</v>
      </c>
      <c r="H646" s="27">
        <f t="shared" si="45"/>
        <v>0.90490797546012269</v>
      </c>
      <c r="I646" s="27">
        <f t="shared" ref="I646:I709" si="47">wfacpar1+(wfacpar2*H646)-(wfacpar3*H646^2)</f>
        <v>1.2197419727878356</v>
      </c>
    </row>
    <row r="647" spans="1:9" x14ac:dyDescent="0.35">
      <c r="A647" s="28">
        <v>2003</v>
      </c>
      <c r="B647" s="28">
        <v>6</v>
      </c>
      <c r="C647" s="27">
        <f t="shared" ref="C647:C710" si="48">A647+((B647-1)/12)</f>
        <v>2003.4166666666667</v>
      </c>
      <c r="D647" s="29">
        <v>10.121666666666666</v>
      </c>
      <c r="E647" s="28">
        <v>73.399999999999991</v>
      </c>
      <c r="F647" s="28">
        <v>48.800000000000004</v>
      </c>
      <c r="G647" s="27">
        <f t="shared" si="46"/>
        <v>0.31068934133241799</v>
      </c>
      <c r="H647" s="27">
        <f t="shared" ref="H647:H710" si="49">MIN(1.25,E647/F647)</f>
        <v>1.25</v>
      </c>
      <c r="I647" s="27">
        <f t="shared" si="47"/>
        <v>1.49961875</v>
      </c>
    </row>
    <row r="648" spans="1:9" x14ac:dyDescent="0.35">
      <c r="A648" s="28">
        <v>2003</v>
      </c>
      <c r="B648" s="28">
        <v>7</v>
      </c>
      <c r="C648" s="27">
        <f t="shared" si="48"/>
        <v>2003.5</v>
      </c>
      <c r="D648" s="29">
        <v>8.9677419354838701</v>
      </c>
      <c r="E648" s="28">
        <v>56.20000000000001</v>
      </c>
      <c r="F648" s="28">
        <v>57.20000000000001</v>
      </c>
      <c r="G648" s="27">
        <f t="shared" si="46"/>
        <v>0.2742120318293822</v>
      </c>
      <c r="H648" s="27">
        <f t="shared" si="49"/>
        <v>0.9825174825174825</v>
      </c>
      <c r="I648" s="27">
        <f t="shared" si="47"/>
        <v>1.287694081617683</v>
      </c>
    </row>
    <row r="649" spans="1:9" x14ac:dyDescent="0.35">
      <c r="A649" s="28">
        <v>2003</v>
      </c>
      <c r="B649" s="28">
        <v>8</v>
      </c>
      <c r="C649" s="27">
        <f t="shared" si="48"/>
        <v>2003.5833333333333</v>
      </c>
      <c r="D649" s="29">
        <v>8.7338709677419359</v>
      </c>
      <c r="E649" s="28">
        <v>106.39999999999998</v>
      </c>
      <c r="F649" s="28">
        <v>69.400000000000006</v>
      </c>
      <c r="G649" s="27">
        <f t="shared" si="46"/>
        <v>0.26712326736527148</v>
      </c>
      <c r="H649" s="27">
        <f t="shared" si="49"/>
        <v>1.25</v>
      </c>
      <c r="I649" s="27">
        <f t="shared" si="47"/>
        <v>1.49961875</v>
      </c>
    </row>
    <row r="650" spans="1:9" x14ac:dyDescent="0.35">
      <c r="A650" s="28">
        <v>2003</v>
      </c>
      <c r="B650" s="28">
        <v>9</v>
      </c>
      <c r="C650" s="27">
        <f t="shared" si="48"/>
        <v>2003.6666666666667</v>
      </c>
      <c r="D650" s="29">
        <v>11.526666666666669</v>
      </c>
      <c r="E650" s="28">
        <v>67.199999999999989</v>
      </c>
      <c r="F650" s="28">
        <v>96</v>
      </c>
      <c r="G650" s="27">
        <f t="shared" si="46"/>
        <v>0.35826151904010717</v>
      </c>
      <c r="H650" s="27">
        <f t="shared" si="49"/>
        <v>0.69999999999999984</v>
      </c>
      <c r="I650" s="27">
        <f t="shared" si="47"/>
        <v>1.0263629999999999</v>
      </c>
    </row>
    <row r="651" spans="1:9" x14ac:dyDescent="0.35">
      <c r="A651" s="28">
        <v>2003</v>
      </c>
      <c r="B651" s="28">
        <v>10</v>
      </c>
      <c r="C651" s="27">
        <f t="shared" si="48"/>
        <v>2003.75</v>
      </c>
      <c r="D651" s="29">
        <v>11.980645161290321</v>
      </c>
      <c r="E651" s="28">
        <v>42.8</v>
      </c>
      <c r="F651" s="28">
        <v>130</v>
      </c>
      <c r="G651" s="27">
        <f t="shared" si="46"/>
        <v>0.37430859096169861</v>
      </c>
      <c r="H651" s="27">
        <f t="shared" si="49"/>
        <v>0.32923076923076922</v>
      </c>
      <c r="I651" s="27">
        <f t="shared" si="47"/>
        <v>0.62495094721893485</v>
      </c>
    </row>
    <row r="652" spans="1:9" x14ac:dyDescent="0.35">
      <c r="A652" s="28">
        <v>2003</v>
      </c>
      <c r="B652" s="28">
        <v>11</v>
      </c>
      <c r="C652" s="27">
        <f t="shared" si="48"/>
        <v>2003.8333333333333</v>
      </c>
      <c r="D652" s="29">
        <v>19.16</v>
      </c>
      <c r="E652" s="28">
        <v>18.399999999999999</v>
      </c>
      <c r="F652" s="28">
        <v>234.40000000000003</v>
      </c>
      <c r="G652" s="27">
        <f t="shared" si="46"/>
        <v>0.65263417772980947</v>
      </c>
      <c r="H652" s="27">
        <f t="shared" si="49"/>
        <v>7.849829351535835E-2</v>
      </c>
      <c r="I652" s="27">
        <f t="shared" si="47"/>
        <v>0.31589434239187408</v>
      </c>
    </row>
    <row r="653" spans="1:9" x14ac:dyDescent="0.35">
      <c r="A653" s="28">
        <v>2003</v>
      </c>
      <c r="B653" s="28">
        <v>12</v>
      </c>
      <c r="C653" s="27">
        <f t="shared" si="48"/>
        <v>2003.9166666666667</v>
      </c>
      <c r="D653" s="29">
        <v>21.537096774193543</v>
      </c>
      <c r="E653" s="28">
        <v>34.200000000000003</v>
      </c>
      <c r="F653" s="28">
        <v>267.2</v>
      </c>
      <c r="G653" s="27">
        <f t="shared" si="46"/>
        <v>0.74356711947113641</v>
      </c>
      <c r="H653" s="27">
        <f t="shared" si="49"/>
        <v>0.12799401197604793</v>
      </c>
      <c r="I653" s="27">
        <f t="shared" si="47"/>
        <v>0.37930694062847359</v>
      </c>
    </row>
    <row r="654" spans="1:9" x14ac:dyDescent="0.35">
      <c r="A654" s="28">
        <v>2004</v>
      </c>
      <c r="B654" s="28">
        <v>1</v>
      </c>
      <c r="C654" s="27">
        <f t="shared" si="48"/>
        <v>2004</v>
      </c>
      <c r="D654" s="29">
        <v>18.577419354838707</v>
      </c>
      <c r="E654" s="28">
        <v>11.600000000000001</v>
      </c>
      <c r="F654" s="28">
        <v>240.00000000000006</v>
      </c>
      <c r="G654" s="27">
        <f t="shared" si="46"/>
        <v>0.62963072520722163</v>
      </c>
      <c r="H654" s="27">
        <f t="shared" si="49"/>
        <v>4.8333333333333325E-2</v>
      </c>
      <c r="I654" s="27">
        <f t="shared" si="47"/>
        <v>0.27666796305555552</v>
      </c>
    </row>
    <row r="655" spans="1:9" x14ac:dyDescent="0.35">
      <c r="A655" s="28">
        <v>2004</v>
      </c>
      <c r="B655" s="28">
        <v>2</v>
      </c>
      <c r="C655" s="27">
        <f t="shared" si="48"/>
        <v>2004.0833333333333</v>
      </c>
      <c r="D655" s="29">
        <v>23.277586206896558</v>
      </c>
      <c r="E655" s="28">
        <v>5.6</v>
      </c>
      <c r="F655" s="28">
        <v>285.99999999999994</v>
      </c>
      <c r="G655" s="27">
        <f t="shared" si="46"/>
        <v>0.80524125496098575</v>
      </c>
      <c r="H655" s="27">
        <f t="shared" si="49"/>
        <v>1.9580419580419582E-2</v>
      </c>
      <c r="I655" s="27">
        <f t="shared" si="47"/>
        <v>0.23886902577143138</v>
      </c>
    </row>
    <row r="656" spans="1:9" x14ac:dyDescent="0.35">
      <c r="A656" s="28">
        <v>2004</v>
      </c>
      <c r="B656" s="28">
        <v>3</v>
      </c>
      <c r="C656" s="27">
        <f t="shared" si="48"/>
        <v>2004.1666666666667</v>
      </c>
      <c r="D656" s="29">
        <v>18.758064516129028</v>
      </c>
      <c r="E656" s="28">
        <v>16.2</v>
      </c>
      <c r="F656" s="28">
        <v>211.2</v>
      </c>
      <c r="G656" s="27">
        <f t="shared" si="46"/>
        <v>0.63678217447958685</v>
      </c>
      <c r="H656" s="27">
        <f t="shared" si="49"/>
        <v>7.6704545454545456E-2</v>
      </c>
      <c r="I656" s="27">
        <f t="shared" si="47"/>
        <v>0.31357404038610537</v>
      </c>
    </row>
    <row r="657" spans="1:9" x14ac:dyDescent="0.35">
      <c r="A657" s="28">
        <v>2004</v>
      </c>
      <c r="B657" s="28">
        <v>4</v>
      </c>
      <c r="C657" s="27">
        <f t="shared" si="48"/>
        <v>2004.25</v>
      </c>
      <c r="D657" s="29">
        <v>15.883333333333335</v>
      </c>
      <c r="E657" s="28">
        <v>1.8</v>
      </c>
      <c r="F657" s="28">
        <v>131.20000000000002</v>
      </c>
      <c r="G657" s="27">
        <f t="shared" si="46"/>
        <v>0.52242174975855749</v>
      </c>
      <c r="H657" s="27">
        <f t="shared" si="49"/>
        <v>1.371951219512195E-2</v>
      </c>
      <c r="I657" s="27">
        <f t="shared" si="47"/>
        <v>0.23111525203561867</v>
      </c>
    </row>
    <row r="658" spans="1:9" x14ac:dyDescent="0.35">
      <c r="A658" s="28">
        <v>2004</v>
      </c>
      <c r="B658" s="28">
        <v>5</v>
      </c>
      <c r="C658" s="27">
        <f t="shared" si="48"/>
        <v>2004.3333333333333</v>
      </c>
      <c r="D658" s="29">
        <v>11.067741935483872</v>
      </c>
      <c r="E658" s="28">
        <v>46.199999999999996</v>
      </c>
      <c r="F658" s="28">
        <v>68.599999999999994</v>
      </c>
      <c r="G658" s="27">
        <f t="shared" si="46"/>
        <v>0.34236365244562739</v>
      </c>
      <c r="H658" s="27">
        <f t="shared" si="49"/>
        <v>0.67346938775510201</v>
      </c>
      <c r="I658" s="27">
        <f t="shared" si="47"/>
        <v>0.9998434818825489</v>
      </c>
    </row>
    <row r="659" spans="1:9" x14ac:dyDescent="0.35">
      <c r="A659" s="28">
        <v>2004</v>
      </c>
      <c r="B659" s="28">
        <v>6</v>
      </c>
      <c r="C659" s="27">
        <f t="shared" si="48"/>
        <v>2004.4166666666667</v>
      </c>
      <c r="D659" s="29">
        <v>10.503333333333334</v>
      </c>
      <c r="E659" s="28">
        <v>98.199999999999989</v>
      </c>
      <c r="F659" s="28">
        <v>60.2</v>
      </c>
      <c r="G659" s="27">
        <f t="shared" si="46"/>
        <v>0.3232834047072965</v>
      </c>
      <c r="H659" s="27">
        <f t="shared" si="49"/>
        <v>1.25</v>
      </c>
      <c r="I659" s="27">
        <f t="shared" si="47"/>
        <v>1.49961875</v>
      </c>
    </row>
    <row r="660" spans="1:9" x14ac:dyDescent="0.35">
      <c r="A660" s="28">
        <v>2004</v>
      </c>
      <c r="B660" s="28">
        <v>7</v>
      </c>
      <c r="C660" s="27">
        <f t="shared" si="48"/>
        <v>2004.5</v>
      </c>
      <c r="D660" s="29">
        <v>9.2064516129032263</v>
      </c>
      <c r="E660" s="28">
        <v>55.6</v>
      </c>
      <c r="F660" s="28">
        <v>47.800000000000004</v>
      </c>
      <c r="G660" s="27">
        <f t="shared" si="46"/>
        <v>0.28155504833974732</v>
      </c>
      <c r="H660" s="27">
        <f t="shared" si="49"/>
        <v>1.1631799163179914</v>
      </c>
      <c r="I660" s="27">
        <f t="shared" si="47"/>
        <v>1.4346165805920763</v>
      </c>
    </row>
    <row r="661" spans="1:9" x14ac:dyDescent="0.35">
      <c r="A661" s="28">
        <v>2004</v>
      </c>
      <c r="B661" s="28">
        <v>8</v>
      </c>
      <c r="C661" s="27">
        <f t="shared" si="48"/>
        <v>2004.5833333333333</v>
      </c>
      <c r="D661" s="29">
        <v>9.9967741935483865</v>
      </c>
      <c r="E661" s="28">
        <v>94.400000000000034</v>
      </c>
      <c r="F661" s="28">
        <v>76.399999999999991</v>
      </c>
      <c r="G661" s="27">
        <f t="shared" si="46"/>
        <v>0.30662390106118448</v>
      </c>
      <c r="H661" s="27">
        <f t="shared" si="49"/>
        <v>1.2356020942408383</v>
      </c>
      <c r="I661" s="27">
        <f t="shared" si="47"/>
        <v>1.489090652668513</v>
      </c>
    </row>
    <row r="662" spans="1:9" x14ac:dyDescent="0.35">
      <c r="A662" s="28">
        <v>2004</v>
      </c>
      <c r="B662" s="28">
        <v>9</v>
      </c>
      <c r="C662" s="27">
        <f t="shared" si="48"/>
        <v>2004.6666666666667</v>
      </c>
      <c r="D662" s="29">
        <v>11.330000000000002</v>
      </c>
      <c r="E662" s="28">
        <v>56.20000000000001</v>
      </c>
      <c r="F662" s="28">
        <v>81.2</v>
      </c>
      <c r="G662" s="27">
        <f t="shared" si="46"/>
        <v>0.35140776415399322</v>
      </c>
      <c r="H662" s="27">
        <f t="shared" si="49"/>
        <v>0.69211822660098532</v>
      </c>
      <c r="I662" s="27">
        <f t="shared" si="47"/>
        <v>1.0185199901720501</v>
      </c>
    </row>
    <row r="663" spans="1:9" x14ac:dyDescent="0.35">
      <c r="A663" s="28">
        <v>2004</v>
      </c>
      <c r="B663" s="28">
        <v>10</v>
      </c>
      <c r="C663" s="27">
        <f t="shared" si="48"/>
        <v>2004.75</v>
      </c>
      <c r="D663" s="29">
        <v>15.653225806451612</v>
      </c>
      <c r="E663" s="28">
        <v>4.4000000000000004</v>
      </c>
      <c r="F663" s="28">
        <v>185.39999999999998</v>
      </c>
      <c r="G663" s="27">
        <f t="shared" si="46"/>
        <v>0.5133307312342531</v>
      </c>
      <c r="H663" s="27">
        <f t="shared" si="49"/>
        <v>2.3732470334412087E-2</v>
      </c>
      <c r="I663" s="27">
        <f t="shared" si="47"/>
        <v>0.24435201058034817</v>
      </c>
    </row>
    <row r="664" spans="1:9" x14ac:dyDescent="0.35">
      <c r="A664" s="28">
        <v>2004</v>
      </c>
      <c r="B664" s="28">
        <v>11</v>
      </c>
      <c r="C664" s="27">
        <f t="shared" si="48"/>
        <v>2004.8333333333333</v>
      </c>
      <c r="D664" s="29">
        <v>17.473333333333336</v>
      </c>
      <c r="E664" s="28">
        <v>59.2</v>
      </c>
      <c r="F664" s="28">
        <v>206.20000000000002</v>
      </c>
      <c r="G664" s="27">
        <f t="shared" si="46"/>
        <v>0.58569473609781519</v>
      </c>
      <c r="H664" s="27">
        <f t="shared" si="49"/>
        <v>0.2870999030067895</v>
      </c>
      <c r="I664" s="27">
        <f t="shared" si="47"/>
        <v>0.57514049160787639</v>
      </c>
    </row>
    <row r="665" spans="1:9" x14ac:dyDescent="0.35">
      <c r="A665" s="28">
        <v>2004</v>
      </c>
      <c r="B665" s="28">
        <v>12</v>
      </c>
      <c r="C665" s="27">
        <f t="shared" si="48"/>
        <v>2004.9166666666667</v>
      </c>
      <c r="D665" s="29">
        <v>19.504838709677426</v>
      </c>
      <c r="E665" s="28">
        <v>72.800000000000011</v>
      </c>
      <c r="F665" s="28">
        <v>222.4</v>
      </c>
      <c r="G665" s="27">
        <f t="shared" si="46"/>
        <v>0.666154655504966</v>
      </c>
      <c r="H665" s="27">
        <f t="shared" si="49"/>
        <v>0.3273381294964029</v>
      </c>
      <c r="I665" s="27">
        <f t="shared" si="47"/>
        <v>0.62273169478805446</v>
      </c>
    </row>
    <row r="666" spans="1:9" x14ac:dyDescent="0.35">
      <c r="A666" s="28">
        <v>2005</v>
      </c>
      <c r="B666" s="28">
        <v>1</v>
      </c>
      <c r="C666" s="27">
        <f t="shared" si="48"/>
        <v>2005</v>
      </c>
      <c r="D666" s="29">
        <v>20.983870967741939</v>
      </c>
      <c r="E666" s="28">
        <v>36.4</v>
      </c>
      <c r="F666" s="28">
        <v>250.8</v>
      </c>
      <c r="G666" s="27">
        <f t="shared" si="46"/>
        <v>0.72296384265950187</v>
      </c>
      <c r="H666" s="27">
        <f t="shared" si="49"/>
        <v>0.14513556618819776</v>
      </c>
      <c r="I666" s="27">
        <f t="shared" si="47"/>
        <v>0.40099261514668211</v>
      </c>
    </row>
    <row r="667" spans="1:9" x14ac:dyDescent="0.35">
      <c r="A667" s="28">
        <v>2005</v>
      </c>
      <c r="B667" s="28">
        <v>2</v>
      </c>
      <c r="C667" s="27">
        <f t="shared" si="48"/>
        <v>2005.0833333333333</v>
      </c>
      <c r="D667" s="29">
        <v>19.194642857142856</v>
      </c>
      <c r="E667" s="28">
        <v>9</v>
      </c>
      <c r="F667" s="28">
        <v>192.4</v>
      </c>
      <c r="G667" s="27">
        <f t="shared" si="46"/>
        <v>0.65399605395398097</v>
      </c>
      <c r="H667" s="27">
        <f t="shared" si="49"/>
        <v>4.6777546777546773E-2</v>
      </c>
      <c r="I667" s="27">
        <f t="shared" si="47"/>
        <v>0.27463291684856134</v>
      </c>
    </row>
    <row r="668" spans="1:9" x14ac:dyDescent="0.35">
      <c r="A668" s="28">
        <v>2005</v>
      </c>
      <c r="B668" s="28">
        <v>3</v>
      </c>
      <c r="C668" s="27">
        <f t="shared" si="48"/>
        <v>2005.1666666666667</v>
      </c>
      <c r="D668" s="29">
        <v>18.669354838709676</v>
      </c>
      <c r="E668" s="28">
        <v>15.600000000000001</v>
      </c>
      <c r="F668" s="28">
        <v>193.79999999999995</v>
      </c>
      <c r="G668" s="27">
        <f t="shared" si="46"/>
        <v>0.63327216153905952</v>
      </c>
      <c r="H668" s="27">
        <f t="shared" si="49"/>
        <v>8.049535603715173E-2</v>
      </c>
      <c r="I668" s="27">
        <f t="shared" si="47"/>
        <v>0.31847581496995087</v>
      </c>
    </row>
    <row r="669" spans="1:9" x14ac:dyDescent="0.35">
      <c r="A669" s="28">
        <v>2005</v>
      </c>
      <c r="B669" s="28">
        <v>4</v>
      </c>
      <c r="C669" s="27">
        <f t="shared" si="48"/>
        <v>2005.25</v>
      </c>
      <c r="D669" s="29">
        <v>18.03166666666667</v>
      </c>
      <c r="E669" s="28">
        <v>12.8</v>
      </c>
      <c r="F669" s="28">
        <v>149.80000000000004</v>
      </c>
      <c r="G669" s="27">
        <f t="shared" si="46"/>
        <v>0.60794928484246213</v>
      </c>
      <c r="H669" s="27">
        <f t="shared" si="49"/>
        <v>8.5447263017356459E-2</v>
      </c>
      <c r="I669" s="27">
        <f t="shared" si="47"/>
        <v>0.3248685191291994</v>
      </c>
    </row>
    <row r="670" spans="1:9" x14ac:dyDescent="0.35">
      <c r="A670" s="28">
        <v>2005</v>
      </c>
      <c r="B670" s="28">
        <v>5</v>
      </c>
      <c r="C670" s="27">
        <f t="shared" si="48"/>
        <v>2005.3333333333333</v>
      </c>
      <c r="D670" s="29">
        <v>13.088709677419354</v>
      </c>
      <c r="E670" s="28">
        <v>3.2</v>
      </c>
      <c r="F670" s="28">
        <v>80.600000000000023</v>
      </c>
      <c r="G670" s="27">
        <f t="shared" si="46"/>
        <v>0.41469975427460198</v>
      </c>
      <c r="H670" s="27">
        <f t="shared" si="49"/>
        <v>3.970223325062034E-2</v>
      </c>
      <c r="I670" s="27">
        <f t="shared" si="47"/>
        <v>0.26536331915103228</v>
      </c>
    </row>
    <row r="671" spans="1:9" x14ac:dyDescent="0.35">
      <c r="A671" s="28">
        <v>2005</v>
      </c>
      <c r="B671" s="28">
        <v>6</v>
      </c>
      <c r="C671" s="27">
        <f t="shared" si="48"/>
        <v>2005.4166666666667</v>
      </c>
      <c r="D671" s="29">
        <v>11.111666666666672</v>
      </c>
      <c r="E671" s="28">
        <v>111.79999999999998</v>
      </c>
      <c r="F671" s="28">
        <v>59.000000000000014</v>
      </c>
      <c r="G671" s="27">
        <f t="shared" si="46"/>
        <v>0.34387069640176915</v>
      </c>
      <c r="H671" s="27">
        <f t="shared" si="49"/>
        <v>1.25</v>
      </c>
      <c r="I671" s="27">
        <f t="shared" si="47"/>
        <v>1.49961875</v>
      </c>
    </row>
    <row r="672" spans="1:9" x14ac:dyDescent="0.35">
      <c r="A672" s="28">
        <v>2005</v>
      </c>
      <c r="B672" s="28">
        <v>7</v>
      </c>
      <c r="C672" s="27">
        <f t="shared" si="48"/>
        <v>2005.5</v>
      </c>
      <c r="D672" s="29">
        <v>9.6064516129032285</v>
      </c>
      <c r="E672" s="28">
        <v>59.800000000000018</v>
      </c>
      <c r="F672" s="28">
        <v>45</v>
      </c>
      <c r="G672" s="27">
        <f t="shared" si="46"/>
        <v>0.29409941469590628</v>
      </c>
      <c r="H672" s="27">
        <f t="shared" si="49"/>
        <v>1.25</v>
      </c>
      <c r="I672" s="27">
        <f t="shared" si="47"/>
        <v>1.49961875</v>
      </c>
    </row>
    <row r="673" spans="1:9" x14ac:dyDescent="0.35">
      <c r="A673" s="28">
        <v>2005</v>
      </c>
      <c r="B673" s="28">
        <v>8</v>
      </c>
      <c r="C673" s="27">
        <f t="shared" si="48"/>
        <v>2005.5833333333333</v>
      </c>
      <c r="D673" s="29">
        <v>10.904838709677422</v>
      </c>
      <c r="E673" s="28">
        <v>79.2</v>
      </c>
      <c r="F673" s="28">
        <v>80</v>
      </c>
      <c r="G673" s="27">
        <f t="shared" si="46"/>
        <v>0.33680203691401567</v>
      </c>
      <c r="H673" s="27">
        <f t="shared" si="49"/>
        <v>0.99</v>
      </c>
      <c r="I673" s="27">
        <f t="shared" si="47"/>
        <v>1.2940918700000001</v>
      </c>
    </row>
    <row r="674" spans="1:9" x14ac:dyDescent="0.35">
      <c r="A674" s="28">
        <v>2005</v>
      </c>
      <c r="B674" s="28">
        <v>9</v>
      </c>
      <c r="C674" s="27">
        <f t="shared" si="48"/>
        <v>2005.6666666666667</v>
      </c>
      <c r="D674" s="29">
        <v>11.848333333333333</v>
      </c>
      <c r="E674" s="28">
        <v>72.8</v>
      </c>
      <c r="F674" s="28">
        <v>87.600000000000009</v>
      </c>
      <c r="G674" s="27">
        <f t="shared" si="46"/>
        <v>0.36959979681224508</v>
      </c>
      <c r="H674" s="27">
        <f t="shared" si="49"/>
        <v>0.83105022831050213</v>
      </c>
      <c r="I674" s="27">
        <f t="shared" si="47"/>
        <v>1.1523753403807258</v>
      </c>
    </row>
    <row r="675" spans="1:9" x14ac:dyDescent="0.35">
      <c r="A675" s="28">
        <v>2005</v>
      </c>
      <c r="B675" s="28">
        <v>10</v>
      </c>
      <c r="C675" s="27">
        <f t="shared" si="48"/>
        <v>2005.75</v>
      </c>
      <c r="D675" s="29">
        <v>14.533870967741937</v>
      </c>
      <c r="E675" s="28">
        <v>116.4</v>
      </c>
      <c r="F675" s="28">
        <v>129.80000000000001</v>
      </c>
      <c r="G675" s="27">
        <f t="shared" si="46"/>
        <v>0.46957168801965488</v>
      </c>
      <c r="H675" s="27">
        <f t="shared" si="49"/>
        <v>0.8967642526964561</v>
      </c>
      <c r="I675" s="27">
        <f t="shared" si="47"/>
        <v>1.2124431083971785</v>
      </c>
    </row>
    <row r="676" spans="1:9" x14ac:dyDescent="0.35">
      <c r="A676" s="28">
        <v>2005</v>
      </c>
      <c r="B676" s="28">
        <v>11</v>
      </c>
      <c r="C676" s="27">
        <f t="shared" si="48"/>
        <v>2005.8333333333333</v>
      </c>
      <c r="D676" s="29">
        <v>17.368333333333332</v>
      </c>
      <c r="E676" s="28">
        <v>70.600000000000009</v>
      </c>
      <c r="F676" s="28">
        <v>172.60000000000002</v>
      </c>
      <c r="G676" s="27">
        <f t="shared" si="46"/>
        <v>0.58150599059782671</v>
      </c>
      <c r="H676" s="27">
        <f t="shared" si="49"/>
        <v>0.40903823870220163</v>
      </c>
      <c r="I676" s="27">
        <f t="shared" si="47"/>
        <v>0.71695744237474968</v>
      </c>
    </row>
    <row r="677" spans="1:9" x14ac:dyDescent="0.35">
      <c r="A677" s="28">
        <v>2005</v>
      </c>
      <c r="B677" s="28">
        <v>12</v>
      </c>
      <c r="C677" s="27">
        <f t="shared" si="48"/>
        <v>2005.9166666666667</v>
      </c>
      <c r="D677" s="29">
        <v>20.033870967741933</v>
      </c>
      <c r="E677" s="28">
        <v>35</v>
      </c>
      <c r="F677" s="28">
        <v>261.00000000000006</v>
      </c>
      <c r="G677" s="27">
        <f t="shared" si="46"/>
        <v>0.68671997662376627</v>
      </c>
      <c r="H677" s="27">
        <f t="shared" si="49"/>
        <v>0.13409961685823751</v>
      </c>
      <c r="I677" s="27">
        <f t="shared" si="47"/>
        <v>0.38704736278093388</v>
      </c>
    </row>
    <row r="678" spans="1:9" x14ac:dyDescent="0.35">
      <c r="A678" s="28">
        <v>2006</v>
      </c>
      <c r="B678" s="28">
        <v>1</v>
      </c>
      <c r="C678" s="27">
        <f t="shared" si="48"/>
        <v>2006</v>
      </c>
      <c r="D678" s="29">
        <v>24.545161290322582</v>
      </c>
      <c r="E678" s="28">
        <v>17.2</v>
      </c>
      <c r="F678" s="28">
        <v>293.40000000000003</v>
      </c>
      <c r="G678" s="27">
        <f t="shared" si="46"/>
        <v>0.84641767187756745</v>
      </c>
      <c r="H678" s="27">
        <f t="shared" si="49"/>
        <v>5.8623040218132236E-2</v>
      </c>
      <c r="I678" s="27">
        <f t="shared" si="47"/>
        <v>0.29009800026857624</v>
      </c>
    </row>
    <row r="679" spans="1:9" x14ac:dyDescent="0.35">
      <c r="A679" s="28">
        <v>2006</v>
      </c>
      <c r="B679" s="28">
        <v>2</v>
      </c>
      <c r="C679" s="27">
        <f t="shared" si="48"/>
        <v>2006.0833333333333</v>
      </c>
      <c r="D679" s="29">
        <v>20.035714285714285</v>
      </c>
      <c r="E679" s="28">
        <v>32.799999999999997</v>
      </c>
      <c r="F679" s="28">
        <v>209.39999999999995</v>
      </c>
      <c r="G679" s="27">
        <f t="shared" si="46"/>
        <v>0.6867912085793797</v>
      </c>
      <c r="H679" s="27">
        <f t="shared" si="49"/>
        <v>0.15663801337153777</v>
      </c>
      <c r="I679" s="27">
        <f t="shared" si="47"/>
        <v>0.41546478755419819</v>
      </c>
    </row>
    <row r="680" spans="1:9" x14ac:dyDescent="0.35">
      <c r="A680" s="28">
        <v>2006</v>
      </c>
      <c r="B680" s="28">
        <v>3</v>
      </c>
      <c r="C680" s="27">
        <f t="shared" si="48"/>
        <v>2006.1666666666667</v>
      </c>
      <c r="D680" s="29">
        <v>20.020967741935486</v>
      </c>
      <c r="E680" s="28">
        <v>65.399999999999991</v>
      </c>
      <c r="F680" s="28">
        <v>213.40000000000003</v>
      </c>
      <c r="G680" s="27">
        <f t="shared" si="46"/>
        <v>0.68622126477786582</v>
      </c>
      <c r="H680" s="27">
        <f t="shared" si="49"/>
        <v>0.3064667291471414</v>
      </c>
      <c r="I680" s="27">
        <f t="shared" si="47"/>
        <v>0.59814387262415336</v>
      </c>
    </row>
    <row r="681" spans="1:9" x14ac:dyDescent="0.35">
      <c r="A681" s="28">
        <v>2006</v>
      </c>
      <c r="B681" s="28">
        <v>4</v>
      </c>
      <c r="C681" s="27">
        <f t="shared" si="48"/>
        <v>2006.25</v>
      </c>
      <c r="D681" s="29">
        <v>13.536666666666669</v>
      </c>
      <c r="E681" s="28">
        <v>40.199999999999996</v>
      </c>
      <c r="F681" s="28">
        <v>82.4</v>
      </c>
      <c r="G681" s="27">
        <f t="shared" si="46"/>
        <v>0.43147076081903646</v>
      </c>
      <c r="H681" s="27">
        <f t="shared" si="49"/>
        <v>0.48786407766990281</v>
      </c>
      <c r="I681" s="27">
        <f t="shared" si="47"/>
        <v>0.80481494662550657</v>
      </c>
    </row>
    <row r="682" spans="1:9" x14ac:dyDescent="0.35">
      <c r="A682" s="28">
        <v>2006</v>
      </c>
      <c r="B682" s="28">
        <v>5</v>
      </c>
      <c r="C682" s="27">
        <f t="shared" si="48"/>
        <v>2006.3333333333333</v>
      </c>
      <c r="D682" s="29">
        <v>9.9629032258064516</v>
      </c>
      <c r="E682" s="28">
        <v>47.20000000000001</v>
      </c>
      <c r="F682" s="28">
        <v>50.000000000000014</v>
      </c>
      <c r="G682" s="27">
        <f t="shared" si="46"/>
        <v>0.30552615089059681</v>
      </c>
      <c r="H682" s="27">
        <f t="shared" si="49"/>
        <v>0.94399999999999995</v>
      </c>
      <c r="I682" s="27">
        <f t="shared" si="47"/>
        <v>1.2543328832</v>
      </c>
    </row>
    <row r="683" spans="1:9" x14ac:dyDescent="0.35">
      <c r="A683" s="28">
        <v>2006</v>
      </c>
      <c r="B683" s="28">
        <v>6</v>
      </c>
      <c r="C683" s="27">
        <f t="shared" si="48"/>
        <v>2006.4166666666667</v>
      </c>
      <c r="D683" s="29">
        <v>7.6166666666666689</v>
      </c>
      <c r="E683" s="28">
        <v>28.79999999999999</v>
      </c>
      <c r="F683" s="28">
        <v>38</v>
      </c>
      <c r="G683" s="27">
        <f t="shared" si="46"/>
        <v>0.2347339130302753</v>
      </c>
      <c r="H683" s="27">
        <f t="shared" si="49"/>
        <v>0.75789473684210495</v>
      </c>
      <c r="I683" s="27">
        <f t="shared" si="47"/>
        <v>1.0830541052631577</v>
      </c>
    </row>
    <row r="684" spans="1:9" x14ac:dyDescent="0.35">
      <c r="A684" s="28">
        <v>2006</v>
      </c>
      <c r="B684" s="28">
        <v>7</v>
      </c>
      <c r="C684" s="27">
        <f t="shared" si="48"/>
        <v>2006.5</v>
      </c>
      <c r="D684" s="29">
        <v>8.7403225806451612</v>
      </c>
      <c r="E684" s="28">
        <v>39.4</v>
      </c>
      <c r="F684" s="28">
        <v>47.599999999999994</v>
      </c>
      <c r="G684" s="27">
        <f t="shared" si="46"/>
        <v>0.2673174093487391</v>
      </c>
      <c r="H684" s="27">
        <f t="shared" si="49"/>
        <v>0.82773109243697485</v>
      </c>
      <c r="I684" s="27">
        <f t="shared" si="47"/>
        <v>1.149286100910953</v>
      </c>
    </row>
    <row r="685" spans="1:9" x14ac:dyDescent="0.35">
      <c r="A685" s="28">
        <v>2006</v>
      </c>
      <c r="B685" s="28">
        <v>8</v>
      </c>
      <c r="C685" s="27">
        <f t="shared" si="48"/>
        <v>2006.5833333333333</v>
      </c>
      <c r="D685" s="29">
        <v>10.074193548387097</v>
      </c>
      <c r="E685" s="28">
        <v>11</v>
      </c>
      <c r="F685" s="28">
        <v>77.999999999999986</v>
      </c>
      <c r="G685" s="27">
        <f t="shared" si="46"/>
        <v>0.30914074649696738</v>
      </c>
      <c r="H685" s="27">
        <f t="shared" si="49"/>
        <v>0.14102564102564105</v>
      </c>
      <c r="I685" s="27">
        <f t="shared" si="47"/>
        <v>0.39580609796186728</v>
      </c>
    </row>
    <row r="686" spans="1:9" x14ac:dyDescent="0.35">
      <c r="A686" s="28">
        <v>2006</v>
      </c>
      <c r="B686" s="28">
        <v>9</v>
      </c>
      <c r="C686" s="27">
        <f t="shared" si="48"/>
        <v>2006.6666666666667</v>
      </c>
      <c r="D686" s="29">
        <v>13.133333333333331</v>
      </c>
      <c r="E686" s="28">
        <v>20</v>
      </c>
      <c r="F686" s="28">
        <v>143</v>
      </c>
      <c r="G686" s="27">
        <f t="shared" si="46"/>
        <v>0.41635979319137667</v>
      </c>
      <c r="H686" s="27">
        <f t="shared" si="49"/>
        <v>0.13986013986013987</v>
      </c>
      <c r="I686" s="27">
        <f t="shared" si="47"/>
        <v>0.39433381094430048</v>
      </c>
    </row>
    <row r="687" spans="1:9" x14ac:dyDescent="0.35">
      <c r="A687" s="28">
        <v>2006</v>
      </c>
      <c r="B687" s="28">
        <v>10</v>
      </c>
      <c r="C687" s="27">
        <f t="shared" si="48"/>
        <v>2006.75</v>
      </c>
      <c r="D687" s="29">
        <v>15.496774193548386</v>
      </c>
      <c r="E687" s="28">
        <v>0</v>
      </c>
      <c r="F687" s="28">
        <v>220.99999999999997</v>
      </c>
      <c r="G687" s="27">
        <f t="shared" si="46"/>
        <v>0.50716540027966484</v>
      </c>
      <c r="H687" s="27">
        <f t="shared" si="49"/>
        <v>0</v>
      </c>
      <c r="I687" s="27">
        <f t="shared" si="47"/>
        <v>0.21290000000000001</v>
      </c>
    </row>
    <row r="688" spans="1:9" x14ac:dyDescent="0.35">
      <c r="A688" s="28">
        <v>2006</v>
      </c>
      <c r="B688" s="28">
        <v>11</v>
      </c>
      <c r="C688" s="27">
        <f t="shared" si="48"/>
        <v>2006.8333333333333</v>
      </c>
      <c r="D688" s="29">
        <v>18.748333333333331</v>
      </c>
      <c r="E688" s="28">
        <v>25.200000000000003</v>
      </c>
      <c r="F688" s="28">
        <v>253.9</v>
      </c>
      <c r="G688" s="27">
        <f t="shared" si="46"/>
        <v>0.63639731944106104</v>
      </c>
      <c r="H688" s="27">
        <f t="shared" si="49"/>
        <v>9.9251673887357242E-2</v>
      </c>
      <c r="I688" s="27">
        <f t="shared" si="47"/>
        <v>0.34262695703620605</v>
      </c>
    </row>
    <row r="689" spans="1:9" x14ac:dyDescent="0.35">
      <c r="A689" s="28">
        <v>2006</v>
      </c>
      <c r="B689" s="28">
        <v>12</v>
      </c>
      <c r="C689" s="27">
        <f t="shared" si="48"/>
        <v>2006.9166666666667</v>
      </c>
      <c r="D689" s="29">
        <v>20.109677419354838</v>
      </c>
      <c r="E689" s="28">
        <v>21</v>
      </c>
      <c r="F689" s="28">
        <v>290.00000000000006</v>
      </c>
      <c r="G689" s="27">
        <f t="shared" si="46"/>
        <v>0.68964676439854955</v>
      </c>
      <c r="H689" s="27">
        <f t="shared" si="49"/>
        <v>7.2413793103448268E-2</v>
      </c>
      <c r="I689" s="27">
        <f t="shared" si="47"/>
        <v>0.30801743995243758</v>
      </c>
    </row>
    <row r="690" spans="1:9" x14ac:dyDescent="0.35">
      <c r="A690" s="28">
        <v>2007</v>
      </c>
      <c r="B690" s="28">
        <v>1</v>
      </c>
      <c r="C690" s="27">
        <f t="shared" si="48"/>
        <v>2007</v>
      </c>
      <c r="D690" s="29">
        <v>22.119354838709683</v>
      </c>
      <c r="E690" s="28">
        <v>64.800000000000011</v>
      </c>
      <c r="F690" s="28">
        <v>262.79999999999995</v>
      </c>
      <c r="G690" s="27">
        <f t="shared" si="46"/>
        <v>0.76477328380620779</v>
      </c>
      <c r="H690" s="27">
        <f t="shared" si="49"/>
        <v>0.24657534246575352</v>
      </c>
      <c r="I690" s="27">
        <f t="shared" si="47"/>
        <v>0.52642088571964729</v>
      </c>
    </row>
    <row r="691" spans="1:9" x14ac:dyDescent="0.35">
      <c r="A691" s="28">
        <v>2007</v>
      </c>
      <c r="B691" s="28">
        <v>2</v>
      </c>
      <c r="C691" s="27">
        <f t="shared" si="48"/>
        <v>2007.0833333333333</v>
      </c>
      <c r="D691" s="29">
        <v>23.999999999999996</v>
      </c>
      <c r="E691" s="28">
        <v>0.4</v>
      </c>
      <c r="F691" s="28">
        <v>265.2</v>
      </c>
      <c r="G691" s="27">
        <f t="shared" si="46"/>
        <v>0.82914543976882649</v>
      </c>
      <c r="H691" s="27">
        <f t="shared" si="49"/>
        <v>1.5082956259426848E-3</v>
      </c>
      <c r="I691" s="27">
        <f t="shared" si="47"/>
        <v>0.21490699253132045</v>
      </c>
    </row>
    <row r="692" spans="1:9" x14ac:dyDescent="0.35">
      <c r="A692" s="28">
        <v>2007</v>
      </c>
      <c r="B692" s="28">
        <v>3</v>
      </c>
      <c r="C692" s="27">
        <f t="shared" si="48"/>
        <v>2007.1666666666667</v>
      </c>
      <c r="D692" s="29">
        <v>19.393548387096772</v>
      </c>
      <c r="E692" s="28">
        <v>33</v>
      </c>
      <c r="F692" s="28">
        <v>199.40000000000003</v>
      </c>
      <c r="G692" s="27">
        <f t="shared" si="46"/>
        <v>0.6618001641487351</v>
      </c>
      <c r="H692" s="27">
        <f t="shared" si="49"/>
        <v>0.1654964894684052</v>
      </c>
      <c r="I692" s="27">
        <f t="shared" si="47"/>
        <v>0.4265668405416852</v>
      </c>
    </row>
    <row r="693" spans="1:9" x14ac:dyDescent="0.35">
      <c r="A693" s="28">
        <v>2007</v>
      </c>
      <c r="B693" s="28">
        <v>4</v>
      </c>
      <c r="C693" s="27">
        <f t="shared" si="48"/>
        <v>2007.25</v>
      </c>
      <c r="D693" s="29">
        <v>16.811666666666667</v>
      </c>
      <c r="E693" s="28">
        <v>109.39999999999999</v>
      </c>
      <c r="F693" s="28">
        <v>130.19999999999999</v>
      </c>
      <c r="G693" s="27">
        <f t="shared" si="46"/>
        <v>0.55930496994432954</v>
      </c>
      <c r="H693" s="27">
        <f t="shared" si="49"/>
        <v>0.84024577572964676</v>
      </c>
      <c r="I693" s="27">
        <f t="shared" si="47"/>
        <v>1.160906199371875</v>
      </c>
    </row>
    <row r="694" spans="1:9" x14ac:dyDescent="0.35">
      <c r="A694" s="28">
        <v>2007</v>
      </c>
      <c r="B694" s="28">
        <v>5</v>
      </c>
      <c r="C694" s="27">
        <f t="shared" si="48"/>
        <v>2007.3333333333333</v>
      </c>
      <c r="D694" s="29">
        <v>13.746774193548385</v>
      </c>
      <c r="E694" s="28">
        <v>39.200000000000003</v>
      </c>
      <c r="F694" s="28">
        <v>71.800000000000026</v>
      </c>
      <c r="G694" s="27">
        <f t="shared" si="46"/>
        <v>0.43941510319874799</v>
      </c>
      <c r="H694" s="27">
        <f t="shared" si="49"/>
        <v>0.54596100278551518</v>
      </c>
      <c r="I694" s="27">
        <f t="shared" si="47"/>
        <v>0.86764897929097362</v>
      </c>
    </row>
    <row r="695" spans="1:9" x14ac:dyDescent="0.35">
      <c r="A695" s="28">
        <v>2007</v>
      </c>
      <c r="B695" s="28">
        <v>6</v>
      </c>
      <c r="C695" s="27">
        <f t="shared" si="48"/>
        <v>2007.4166666666667</v>
      </c>
      <c r="D695" s="29">
        <v>7.9799999999999986</v>
      </c>
      <c r="E695" s="28">
        <v>20.199999999999996</v>
      </c>
      <c r="F695" s="28">
        <v>35</v>
      </c>
      <c r="G695" s="27">
        <f t="shared" si="46"/>
        <v>0.24499664532115456</v>
      </c>
      <c r="H695" s="27">
        <f t="shared" si="49"/>
        <v>0.57714285714285707</v>
      </c>
      <c r="I695" s="27">
        <f t="shared" si="47"/>
        <v>0.90070159020408158</v>
      </c>
    </row>
    <row r="696" spans="1:9" x14ac:dyDescent="0.35">
      <c r="A696" s="28">
        <v>2007</v>
      </c>
      <c r="B696" s="28">
        <v>7</v>
      </c>
      <c r="C696" s="27">
        <f t="shared" si="48"/>
        <v>2007.5</v>
      </c>
      <c r="D696" s="29">
        <v>9.0435483870967754</v>
      </c>
      <c r="E696" s="28">
        <v>61.600000000000009</v>
      </c>
      <c r="F696" s="28">
        <v>53.4</v>
      </c>
      <c r="G696" s="27">
        <f t="shared" si="46"/>
        <v>0.27653222042594128</v>
      </c>
      <c r="H696" s="27">
        <f t="shared" si="49"/>
        <v>1.1535580524344571</v>
      </c>
      <c r="I696" s="27">
        <f t="shared" si="47"/>
        <v>1.4271887794750944</v>
      </c>
    </row>
    <row r="697" spans="1:9" x14ac:dyDescent="0.35">
      <c r="A697" s="28">
        <v>2007</v>
      </c>
      <c r="B697" s="28">
        <v>8</v>
      </c>
      <c r="C697" s="27">
        <f t="shared" si="48"/>
        <v>2007.5833333333333</v>
      </c>
      <c r="D697" s="29">
        <v>10.953225806451613</v>
      </c>
      <c r="E697" s="28">
        <v>18.8</v>
      </c>
      <c r="F697" s="28">
        <v>95.399999999999977</v>
      </c>
      <c r="G697" s="27">
        <f t="shared" si="46"/>
        <v>0.33844944764792662</v>
      </c>
      <c r="H697" s="27">
        <f t="shared" si="49"/>
        <v>0.19706498951781976</v>
      </c>
      <c r="I697" s="27">
        <f t="shared" si="47"/>
        <v>0.46582270963261835</v>
      </c>
    </row>
    <row r="698" spans="1:9" x14ac:dyDescent="0.35">
      <c r="A698" s="28">
        <v>2007</v>
      </c>
      <c r="B698" s="28">
        <v>9</v>
      </c>
      <c r="C698" s="27">
        <f t="shared" si="48"/>
        <v>2007.6666666666667</v>
      </c>
      <c r="D698" s="29">
        <v>13.293333333333333</v>
      </c>
      <c r="E698" s="28">
        <v>39.6</v>
      </c>
      <c r="F698" s="28">
        <v>138.60000000000002</v>
      </c>
      <c r="G698" s="27">
        <f t="shared" si="46"/>
        <v>0.42233157062471466</v>
      </c>
      <c r="H698" s="27">
        <f t="shared" si="49"/>
        <v>0.2857142857142857</v>
      </c>
      <c r="I698" s="27">
        <f t="shared" si="47"/>
        <v>0.57348775510204075</v>
      </c>
    </row>
    <row r="699" spans="1:9" x14ac:dyDescent="0.35">
      <c r="A699" s="28">
        <v>2007</v>
      </c>
      <c r="B699" s="28">
        <v>10</v>
      </c>
      <c r="C699" s="27">
        <f t="shared" si="48"/>
        <v>2007.75</v>
      </c>
      <c r="D699" s="29">
        <v>15.270967741935483</v>
      </c>
      <c r="E699" s="28">
        <v>21</v>
      </c>
      <c r="F699" s="28">
        <v>189.99999999999997</v>
      </c>
      <c r="G699" s="27">
        <f t="shared" si="46"/>
        <v>0.49829204961940504</v>
      </c>
      <c r="H699" s="27">
        <f t="shared" si="49"/>
        <v>0.11052631578947369</v>
      </c>
      <c r="I699" s="27">
        <f t="shared" si="47"/>
        <v>0.35706278947368425</v>
      </c>
    </row>
    <row r="700" spans="1:9" x14ac:dyDescent="0.35">
      <c r="A700" s="28">
        <v>2007</v>
      </c>
      <c r="B700" s="28">
        <v>11</v>
      </c>
      <c r="C700" s="27">
        <f t="shared" si="48"/>
        <v>2007.8333333333333</v>
      </c>
      <c r="D700" s="29">
        <v>19.826666666666668</v>
      </c>
      <c r="E700" s="28">
        <v>24.4</v>
      </c>
      <c r="F700" s="28">
        <v>245.2</v>
      </c>
      <c r="G700" s="27">
        <f t="shared" si="46"/>
        <v>0.67869332879628597</v>
      </c>
      <c r="H700" s="27">
        <f t="shared" si="49"/>
        <v>9.951060358890701E-2</v>
      </c>
      <c r="I700" s="27">
        <f t="shared" si="47"/>
        <v>0.3429591738541497</v>
      </c>
    </row>
    <row r="701" spans="1:9" x14ac:dyDescent="0.35">
      <c r="A701" s="28">
        <v>2007</v>
      </c>
      <c r="B701" s="28">
        <v>12</v>
      </c>
      <c r="C701" s="27">
        <f t="shared" si="48"/>
        <v>2007.9166666666667</v>
      </c>
      <c r="D701" s="29">
        <v>20.783870967741937</v>
      </c>
      <c r="E701" s="28">
        <v>23.2</v>
      </c>
      <c r="F701" s="28">
        <v>283.20000000000005</v>
      </c>
      <c r="G701" s="27">
        <f t="shared" si="46"/>
        <v>0.71541783010901761</v>
      </c>
      <c r="H701" s="27">
        <f t="shared" si="49"/>
        <v>8.1920903954802241E-2</v>
      </c>
      <c r="I701" s="27">
        <f t="shared" si="47"/>
        <v>0.32031735053784033</v>
      </c>
    </row>
    <row r="702" spans="1:9" x14ac:dyDescent="0.35">
      <c r="A702" s="28">
        <v>2008</v>
      </c>
      <c r="B702" s="28">
        <v>1</v>
      </c>
      <c r="C702" s="27">
        <f t="shared" si="48"/>
        <v>2008</v>
      </c>
      <c r="D702" s="29">
        <v>22.940322580645162</v>
      </c>
      <c r="E702" s="28">
        <v>3.2</v>
      </c>
      <c r="F702" s="28">
        <v>311.59999999999997</v>
      </c>
      <c r="G702" s="27">
        <f t="shared" si="46"/>
        <v>0.79371427338681211</v>
      </c>
      <c r="H702" s="27">
        <f t="shared" si="49"/>
        <v>1.0269576379974327E-2</v>
      </c>
      <c r="I702" s="27">
        <f t="shared" si="47"/>
        <v>0.2265433576505213</v>
      </c>
    </row>
    <row r="703" spans="1:9" x14ac:dyDescent="0.35">
      <c r="A703" s="28">
        <v>2008</v>
      </c>
      <c r="B703" s="28">
        <v>2</v>
      </c>
      <c r="C703" s="27">
        <f t="shared" si="48"/>
        <v>2008.0833333333333</v>
      </c>
      <c r="D703" s="29">
        <v>20.077586206896555</v>
      </c>
      <c r="E703" s="28">
        <v>0.4</v>
      </c>
      <c r="F703" s="28">
        <v>235.39999999999998</v>
      </c>
      <c r="G703" s="27">
        <f t="shared" si="46"/>
        <v>0.68840842526237656</v>
      </c>
      <c r="H703" s="27">
        <f t="shared" si="49"/>
        <v>1.6992353440951574E-3</v>
      </c>
      <c r="I703" s="27">
        <f t="shared" si="47"/>
        <v>0.21516098551318855</v>
      </c>
    </row>
    <row r="704" spans="1:9" x14ac:dyDescent="0.35">
      <c r="A704" s="28">
        <v>2008</v>
      </c>
      <c r="B704" s="28">
        <v>3</v>
      </c>
      <c r="C704" s="27">
        <f t="shared" si="48"/>
        <v>2008.1666666666667</v>
      </c>
      <c r="D704" s="29">
        <v>21.253225806451603</v>
      </c>
      <c r="E704" s="28">
        <v>6.7999999999999989</v>
      </c>
      <c r="F704" s="28">
        <v>248.20000000000002</v>
      </c>
      <c r="G704" s="27">
        <f t="shared" si="46"/>
        <v>0.73304675560494659</v>
      </c>
      <c r="H704" s="27">
        <f t="shared" si="49"/>
        <v>2.7397260273972598E-2</v>
      </c>
      <c r="I704" s="27">
        <f t="shared" si="47"/>
        <v>0.24918463126290111</v>
      </c>
    </row>
    <row r="705" spans="1:9" x14ac:dyDescent="0.35">
      <c r="A705" s="28">
        <v>2008</v>
      </c>
      <c r="B705" s="28">
        <v>4</v>
      </c>
      <c r="C705" s="27">
        <f t="shared" si="48"/>
        <v>2008.25</v>
      </c>
      <c r="D705" s="29">
        <v>14.514999999999997</v>
      </c>
      <c r="E705" s="28">
        <v>48.2</v>
      </c>
      <c r="F705" s="28">
        <v>114.50000000000001</v>
      </c>
      <c r="G705" s="27">
        <f t="shared" si="46"/>
        <v>0.46884198313422826</v>
      </c>
      <c r="H705" s="27">
        <f t="shared" si="49"/>
        <v>0.42096069868995628</v>
      </c>
      <c r="I705" s="27">
        <f t="shared" si="47"/>
        <v>0.73043842131156911</v>
      </c>
    </row>
    <row r="706" spans="1:9" x14ac:dyDescent="0.35">
      <c r="A706" s="28">
        <v>2008</v>
      </c>
      <c r="B706" s="28">
        <v>5</v>
      </c>
      <c r="C706" s="27">
        <f t="shared" si="48"/>
        <v>2008.3333333333333</v>
      </c>
      <c r="D706" s="29">
        <v>12.65</v>
      </c>
      <c r="E706" s="28">
        <v>66.400000000000006</v>
      </c>
      <c r="F706" s="28">
        <v>64.199999999999989</v>
      </c>
      <c r="G706" s="27">
        <f t="shared" si="46"/>
        <v>0.39851185785079296</v>
      </c>
      <c r="H706" s="27">
        <f t="shared" si="49"/>
        <v>1.034267912772586</v>
      </c>
      <c r="I706" s="27">
        <f t="shared" si="47"/>
        <v>1.3313895410564731</v>
      </c>
    </row>
    <row r="707" spans="1:9" x14ac:dyDescent="0.35">
      <c r="A707" s="28">
        <v>2008</v>
      </c>
      <c r="B707" s="28">
        <v>6</v>
      </c>
      <c r="C707" s="27">
        <f t="shared" si="48"/>
        <v>2008.4166666666667</v>
      </c>
      <c r="D707" s="29">
        <v>10.456666666666667</v>
      </c>
      <c r="E707" s="28">
        <v>27.599999999999994</v>
      </c>
      <c r="F707" s="28">
        <v>46</v>
      </c>
      <c r="G707" s="27">
        <f t="shared" si="46"/>
        <v>0.32172992402524997</v>
      </c>
      <c r="H707" s="27">
        <f t="shared" si="49"/>
        <v>0.59999999999999987</v>
      </c>
      <c r="I707" s="27">
        <f t="shared" si="47"/>
        <v>0.9246319999999999</v>
      </c>
    </row>
    <row r="708" spans="1:9" x14ac:dyDescent="0.35">
      <c r="A708" s="28">
        <v>2008</v>
      </c>
      <c r="B708" s="28">
        <v>7</v>
      </c>
      <c r="C708" s="27">
        <f t="shared" si="48"/>
        <v>2008.5</v>
      </c>
      <c r="D708" s="29">
        <v>8.3532258064516149</v>
      </c>
      <c r="E708" s="28">
        <v>71.400000000000006</v>
      </c>
      <c r="F708" s="28">
        <v>47.6</v>
      </c>
      <c r="G708" s="27">
        <f t="shared" si="46"/>
        <v>0.25581182876712083</v>
      </c>
      <c r="H708" s="27">
        <f t="shared" si="49"/>
        <v>1.25</v>
      </c>
      <c r="I708" s="27">
        <f t="shared" si="47"/>
        <v>1.49961875</v>
      </c>
    </row>
    <row r="709" spans="1:9" x14ac:dyDescent="0.35">
      <c r="A709" s="28">
        <v>2008</v>
      </c>
      <c r="B709" s="28">
        <v>8</v>
      </c>
      <c r="C709" s="27">
        <f t="shared" si="48"/>
        <v>2008.5833333333333</v>
      </c>
      <c r="D709" s="29">
        <v>8.1435483870967751</v>
      </c>
      <c r="E709" s="28">
        <v>64</v>
      </c>
      <c r="F709" s="28">
        <v>52.4</v>
      </c>
      <c r="G709" s="27">
        <f t="shared" si="46"/>
        <v>0.24970202045661549</v>
      </c>
      <c r="H709" s="27">
        <f t="shared" si="49"/>
        <v>1.2213740458015268</v>
      </c>
      <c r="I709" s="27">
        <f t="shared" si="47"/>
        <v>1.4785884796923257</v>
      </c>
    </row>
    <row r="710" spans="1:9" x14ac:dyDescent="0.35">
      <c r="A710" s="28">
        <v>2008</v>
      </c>
      <c r="B710" s="28">
        <v>9</v>
      </c>
      <c r="C710" s="27">
        <f t="shared" si="48"/>
        <v>2008.6666666666667</v>
      </c>
      <c r="D710" s="29">
        <v>12.229999999999999</v>
      </c>
      <c r="E710" s="28">
        <v>23.4</v>
      </c>
      <c r="F710" s="28">
        <v>123.60000000000001</v>
      </c>
      <c r="G710" s="27">
        <f t="shared" ref="G710:G773" si="50">IF(D710&gt;tmax,0,((tmax-D710)/(tmax-topt))^ta*EXP((ta/tb)*(1-((tmax-D710)/(tmax-topt))^tb)))</f>
        <v>0.38325188087765327</v>
      </c>
      <c r="H710" s="27">
        <f t="shared" si="49"/>
        <v>0.18932038834951453</v>
      </c>
      <c r="I710" s="27">
        <f t="shared" ref="I710:I773" si="51">wfacpar1+(wfacpar2*H710)-(wfacpar3*H710^2)</f>
        <v>0.45623671175417091</v>
      </c>
    </row>
    <row r="711" spans="1:9" x14ac:dyDescent="0.35">
      <c r="A711" s="28">
        <v>2008</v>
      </c>
      <c r="B711" s="28">
        <v>10</v>
      </c>
      <c r="C711" s="27">
        <f t="shared" ref="C711:C774" si="52">A711+((B711-1)/12)</f>
        <v>2008.75</v>
      </c>
      <c r="D711" s="29">
        <v>15.649999999999999</v>
      </c>
      <c r="E711" s="28">
        <v>14.000000000000002</v>
      </c>
      <c r="F711" s="28">
        <v>185.4</v>
      </c>
      <c r="G711" s="27">
        <f t="shared" si="50"/>
        <v>0.5132034767962097</v>
      </c>
      <c r="H711" s="27">
        <f t="shared" ref="H711:H774" si="53">MIN(1.25,E711/F711)</f>
        <v>7.5512405609492989E-2</v>
      </c>
      <c r="I711" s="27">
        <f t="shared" si="51"/>
        <v>0.31203108948959013</v>
      </c>
    </row>
    <row r="712" spans="1:9" x14ac:dyDescent="0.35">
      <c r="A712" s="28">
        <v>2008</v>
      </c>
      <c r="B712" s="28">
        <v>11</v>
      </c>
      <c r="C712" s="27">
        <f t="shared" si="52"/>
        <v>2008.8333333333333</v>
      </c>
      <c r="D712" s="29">
        <v>17.076666666666664</v>
      </c>
      <c r="E712" s="28">
        <v>31.4</v>
      </c>
      <c r="F712" s="28">
        <v>212.6</v>
      </c>
      <c r="G712" s="27">
        <f t="shared" si="50"/>
        <v>0.56987078736768659</v>
      </c>
      <c r="H712" s="27">
        <f t="shared" si="53"/>
        <v>0.14769520225776106</v>
      </c>
      <c r="I712" s="27">
        <f t="shared" si="51"/>
        <v>0.40421862670568837</v>
      </c>
    </row>
    <row r="713" spans="1:9" x14ac:dyDescent="0.35">
      <c r="A713" s="28">
        <v>2008</v>
      </c>
      <c r="B713" s="28">
        <v>12</v>
      </c>
      <c r="C713" s="27">
        <f t="shared" si="52"/>
        <v>2008.9166666666667</v>
      </c>
      <c r="D713" s="29">
        <v>18.238709677419354</v>
      </c>
      <c r="E713" s="28">
        <v>77.400000000000006</v>
      </c>
      <c r="F713" s="28">
        <v>204.4</v>
      </c>
      <c r="G713" s="27">
        <f t="shared" si="50"/>
        <v>0.61618597343072112</v>
      </c>
      <c r="H713" s="27">
        <f t="shared" si="53"/>
        <v>0.37866927592954991</v>
      </c>
      <c r="I713" s="27">
        <f t="shared" si="51"/>
        <v>0.6823086977876156</v>
      </c>
    </row>
    <row r="714" spans="1:9" x14ac:dyDescent="0.35">
      <c r="A714" s="28">
        <v>2009</v>
      </c>
      <c r="B714" s="28">
        <v>1</v>
      </c>
      <c r="C714" s="27">
        <f t="shared" si="52"/>
        <v>2009</v>
      </c>
      <c r="D714" s="29">
        <v>22.804838709677412</v>
      </c>
      <c r="E714" s="28">
        <v>1</v>
      </c>
      <c r="F714" s="28">
        <v>332.29999999999995</v>
      </c>
      <c r="G714" s="27">
        <f t="shared" si="50"/>
        <v>0.7890219374730133</v>
      </c>
      <c r="H714" s="27">
        <f t="shared" si="53"/>
        <v>3.0093289196509183E-3</v>
      </c>
      <c r="I714" s="27">
        <f t="shared" si="51"/>
        <v>0.21690323156464547</v>
      </c>
    </row>
    <row r="715" spans="1:9" x14ac:dyDescent="0.35">
      <c r="A715" s="28">
        <v>2009</v>
      </c>
      <c r="B715" s="28">
        <v>2</v>
      </c>
      <c r="C715" s="27">
        <f t="shared" si="52"/>
        <v>2009.0833333333333</v>
      </c>
      <c r="D715" s="29">
        <v>22.744642857142857</v>
      </c>
      <c r="E715" s="28">
        <v>2.2000000000000002</v>
      </c>
      <c r="F715" s="28">
        <v>268.80000000000007</v>
      </c>
      <c r="G715" s="27">
        <f t="shared" si="50"/>
        <v>0.78692609482431486</v>
      </c>
      <c r="H715" s="27">
        <f t="shared" si="53"/>
        <v>8.1845238095238082E-3</v>
      </c>
      <c r="I715" s="27">
        <f t="shared" si="51"/>
        <v>0.22377743736491992</v>
      </c>
    </row>
    <row r="716" spans="1:9" x14ac:dyDescent="0.35">
      <c r="A716" s="28">
        <v>2009</v>
      </c>
      <c r="B716" s="28">
        <v>3</v>
      </c>
      <c r="C716" s="27">
        <f t="shared" si="52"/>
        <v>2009.1666666666667</v>
      </c>
      <c r="D716" s="29">
        <v>19.154838709677421</v>
      </c>
      <c r="E716" s="28">
        <v>17.399999999999995</v>
      </c>
      <c r="F716" s="28">
        <v>182.79999999999998</v>
      </c>
      <c r="G716" s="27">
        <f t="shared" si="50"/>
        <v>0.65243121306384144</v>
      </c>
      <c r="H716" s="27">
        <f t="shared" si="53"/>
        <v>9.5185995623632363E-2</v>
      </c>
      <c r="I716" s="27">
        <f t="shared" si="51"/>
        <v>0.33740629198607602</v>
      </c>
    </row>
    <row r="717" spans="1:9" x14ac:dyDescent="0.35">
      <c r="A717" s="28">
        <v>2009</v>
      </c>
      <c r="B717" s="28">
        <v>4</v>
      </c>
      <c r="C717" s="27">
        <f t="shared" si="52"/>
        <v>2009.25</v>
      </c>
      <c r="D717" s="29">
        <v>15.424999999999999</v>
      </c>
      <c r="E717" s="28">
        <v>60.4</v>
      </c>
      <c r="F717" s="28">
        <v>123.39999999999996</v>
      </c>
      <c r="G717" s="27">
        <f t="shared" si="50"/>
        <v>0.50434160700763164</v>
      </c>
      <c r="H717" s="27">
        <f t="shared" si="53"/>
        <v>0.48946515397082674</v>
      </c>
      <c r="I717" s="27">
        <f t="shared" si="51"/>
        <v>0.80656839808872871</v>
      </c>
    </row>
    <row r="718" spans="1:9" x14ac:dyDescent="0.35">
      <c r="A718" s="28">
        <v>2009</v>
      </c>
      <c r="B718" s="28">
        <v>5</v>
      </c>
      <c r="C718" s="27">
        <f t="shared" si="52"/>
        <v>2009.3333333333333</v>
      </c>
      <c r="D718" s="29">
        <v>12.024193548387096</v>
      </c>
      <c r="E718" s="28">
        <v>26.599999999999998</v>
      </c>
      <c r="F718" s="28">
        <v>48.599999999999994</v>
      </c>
      <c r="G718" s="27">
        <f t="shared" si="50"/>
        <v>0.37586403065671781</v>
      </c>
      <c r="H718" s="27">
        <f t="shared" si="53"/>
        <v>0.5473251028806585</v>
      </c>
      <c r="I718" s="27">
        <f t="shared" si="51"/>
        <v>0.86910473335704252</v>
      </c>
    </row>
    <row r="719" spans="1:9" x14ac:dyDescent="0.35">
      <c r="A719" s="28">
        <v>2009</v>
      </c>
      <c r="B719" s="28">
        <v>6</v>
      </c>
      <c r="C719" s="27">
        <f t="shared" si="52"/>
        <v>2009.4166666666667</v>
      </c>
      <c r="D719" s="29">
        <v>10.344999999999999</v>
      </c>
      <c r="E719" s="28">
        <v>63</v>
      </c>
      <c r="F719" s="28">
        <v>44.400000000000013</v>
      </c>
      <c r="G719" s="27">
        <f t="shared" si="50"/>
        <v>0.3180279469447882</v>
      </c>
      <c r="H719" s="27">
        <f t="shared" si="53"/>
        <v>1.25</v>
      </c>
      <c r="I719" s="27">
        <f t="shared" si="51"/>
        <v>1.49961875</v>
      </c>
    </row>
    <row r="720" spans="1:9" x14ac:dyDescent="0.35">
      <c r="A720" s="28">
        <v>2009</v>
      </c>
      <c r="B720" s="28">
        <v>7</v>
      </c>
      <c r="C720" s="27">
        <f t="shared" si="52"/>
        <v>2009.5</v>
      </c>
      <c r="D720" s="29">
        <v>9.8935483870967715</v>
      </c>
      <c r="E720" s="28">
        <v>89.6</v>
      </c>
      <c r="F720" s="28">
        <v>54.8</v>
      </c>
      <c r="G720" s="27">
        <f t="shared" si="50"/>
        <v>0.30328480503315092</v>
      </c>
      <c r="H720" s="27">
        <f t="shared" si="53"/>
        <v>1.25</v>
      </c>
      <c r="I720" s="27">
        <f t="shared" si="51"/>
        <v>1.49961875</v>
      </c>
    </row>
    <row r="721" spans="1:9" x14ac:dyDescent="0.35">
      <c r="A721" s="28">
        <v>2009</v>
      </c>
      <c r="B721" s="28">
        <v>8</v>
      </c>
      <c r="C721" s="27">
        <f t="shared" si="52"/>
        <v>2009.5833333333333</v>
      </c>
      <c r="D721" s="29">
        <v>11.083870967741936</v>
      </c>
      <c r="E721" s="28">
        <v>68.699999999999989</v>
      </c>
      <c r="F721" s="28">
        <v>75.2</v>
      </c>
      <c r="G721" s="27">
        <f t="shared" si="50"/>
        <v>0.3429166703118896</v>
      </c>
      <c r="H721" s="27">
        <f t="shared" si="53"/>
        <v>0.91356382978723383</v>
      </c>
      <c r="I721" s="27">
        <f t="shared" si="51"/>
        <v>1.2274647498514599</v>
      </c>
    </row>
    <row r="722" spans="1:9" x14ac:dyDescent="0.35">
      <c r="A722" s="28">
        <v>2009</v>
      </c>
      <c r="B722" s="28">
        <v>9</v>
      </c>
      <c r="C722" s="27">
        <f t="shared" si="52"/>
        <v>2009.6666666666667</v>
      </c>
      <c r="D722" s="29">
        <v>12.19</v>
      </c>
      <c r="E722" s="28">
        <v>67.099999999999994</v>
      </c>
      <c r="F722" s="28">
        <v>99.800000000000011</v>
      </c>
      <c r="G722" s="27">
        <f t="shared" si="50"/>
        <v>0.38181126864434761</v>
      </c>
      <c r="H722" s="27">
        <f t="shared" si="53"/>
        <v>0.67234468937875735</v>
      </c>
      <c r="I722" s="27">
        <f t="shared" si="51"/>
        <v>0.99871174844679322</v>
      </c>
    </row>
    <row r="723" spans="1:9" x14ac:dyDescent="0.35">
      <c r="A723" s="28">
        <v>2009</v>
      </c>
      <c r="B723" s="28">
        <v>10</v>
      </c>
      <c r="C723" s="27">
        <f t="shared" si="52"/>
        <v>2009.75</v>
      </c>
      <c r="D723" s="29">
        <v>13.990322580645159</v>
      </c>
      <c r="E723" s="28">
        <v>37.200000000000003</v>
      </c>
      <c r="F723" s="28">
        <v>136</v>
      </c>
      <c r="G723" s="27">
        <f t="shared" si="50"/>
        <v>0.44868218486363404</v>
      </c>
      <c r="H723" s="27">
        <f t="shared" si="53"/>
        <v>0.27352941176470591</v>
      </c>
      <c r="I723" s="27">
        <f t="shared" si="51"/>
        <v>0.55891398183391006</v>
      </c>
    </row>
    <row r="724" spans="1:9" x14ac:dyDescent="0.35">
      <c r="A724" s="28">
        <v>2009</v>
      </c>
      <c r="B724" s="28">
        <v>11</v>
      </c>
      <c r="C724" s="27">
        <f t="shared" si="52"/>
        <v>2009.8333333333333</v>
      </c>
      <c r="D724" s="29">
        <v>21.68</v>
      </c>
      <c r="E724" s="28">
        <v>39.200000000000003</v>
      </c>
      <c r="F724" s="28">
        <v>237.99999999999991</v>
      </c>
      <c r="G724" s="27">
        <f t="shared" si="50"/>
        <v>0.74881962072331409</v>
      </c>
      <c r="H724" s="27">
        <f t="shared" si="53"/>
        <v>0.16470588235294126</v>
      </c>
      <c r="I724" s="27">
        <f t="shared" si="51"/>
        <v>0.42557753633218004</v>
      </c>
    </row>
    <row r="725" spans="1:9" x14ac:dyDescent="0.35">
      <c r="A725" s="28">
        <v>2009</v>
      </c>
      <c r="B725" s="28">
        <v>12</v>
      </c>
      <c r="C725" s="27">
        <f t="shared" si="52"/>
        <v>2009.9166666666667</v>
      </c>
      <c r="D725" s="29">
        <v>20.120967741935491</v>
      </c>
      <c r="E725" s="28">
        <v>27.599999999999998</v>
      </c>
      <c r="F725" s="28">
        <v>245.39999999999998</v>
      </c>
      <c r="G725" s="27">
        <f t="shared" si="50"/>
        <v>0.69008220349741523</v>
      </c>
      <c r="H725" s="27">
        <f t="shared" si="53"/>
        <v>0.11246943765281174</v>
      </c>
      <c r="I725" s="27">
        <f t="shared" si="51"/>
        <v>0.35954452747173921</v>
      </c>
    </row>
    <row r="726" spans="1:9" x14ac:dyDescent="0.35">
      <c r="A726" s="28">
        <v>2010</v>
      </c>
      <c r="B726" s="28">
        <v>1</v>
      </c>
      <c r="C726" s="27">
        <f t="shared" si="52"/>
        <v>2010</v>
      </c>
      <c r="D726" s="29">
        <v>22.740322580645159</v>
      </c>
      <c r="E726" s="28">
        <v>10.6</v>
      </c>
      <c r="F726" s="28">
        <v>300.39999999999992</v>
      </c>
      <c r="G726" s="27">
        <f t="shared" si="50"/>
        <v>0.78677541761081771</v>
      </c>
      <c r="H726" s="27">
        <f t="shared" si="53"/>
        <v>3.5286284953395482E-2</v>
      </c>
      <c r="I726" s="27">
        <f t="shared" si="51"/>
        <v>0.25956559735709694</v>
      </c>
    </row>
    <row r="727" spans="1:9" x14ac:dyDescent="0.35">
      <c r="A727" s="28">
        <v>2010</v>
      </c>
      <c r="B727" s="28">
        <v>2</v>
      </c>
      <c r="C727" s="27">
        <f t="shared" si="52"/>
        <v>2010.0833333333333</v>
      </c>
      <c r="D727" s="29">
        <v>23.280357142857138</v>
      </c>
      <c r="E727" s="28">
        <v>3.2</v>
      </c>
      <c r="F727" s="28">
        <v>253.2</v>
      </c>
      <c r="G727" s="27">
        <f t="shared" si="50"/>
        <v>0.80533502736101503</v>
      </c>
      <c r="H727" s="27">
        <f t="shared" si="53"/>
        <v>1.2638230647709322E-2</v>
      </c>
      <c r="I727" s="27">
        <f t="shared" si="51"/>
        <v>0.2296829433800279</v>
      </c>
    </row>
    <row r="728" spans="1:9" x14ac:dyDescent="0.35">
      <c r="A728" s="28">
        <v>2010</v>
      </c>
      <c r="B728" s="28">
        <v>3</v>
      </c>
      <c r="C728" s="27">
        <f t="shared" si="52"/>
        <v>2010.1666666666667</v>
      </c>
      <c r="D728" s="29">
        <v>20.091935483870973</v>
      </c>
      <c r="E728" s="28">
        <v>20.2</v>
      </c>
      <c r="F728" s="28">
        <v>203.2</v>
      </c>
      <c r="G728" s="27">
        <f t="shared" si="50"/>
        <v>0.6889622574174562</v>
      </c>
      <c r="H728" s="27">
        <f t="shared" si="53"/>
        <v>9.9409448818897642E-2</v>
      </c>
      <c r="I728" s="27">
        <f t="shared" si="51"/>
        <v>0.34282939222440945</v>
      </c>
    </row>
    <row r="729" spans="1:9" x14ac:dyDescent="0.35">
      <c r="A729" s="28">
        <v>2010</v>
      </c>
      <c r="B729" s="28">
        <v>4</v>
      </c>
      <c r="C729" s="27">
        <f t="shared" si="52"/>
        <v>2010.25</v>
      </c>
      <c r="D729" s="29">
        <v>16.866666666666664</v>
      </c>
      <c r="E729" s="28">
        <v>60.199999999999989</v>
      </c>
      <c r="F729" s="28">
        <v>102.4</v>
      </c>
      <c r="G729" s="27">
        <f t="shared" si="50"/>
        <v>0.56149712241894045</v>
      </c>
      <c r="H729" s="27">
        <f t="shared" si="53"/>
        <v>0.58789062499999989</v>
      </c>
      <c r="I729" s="27">
        <f t="shared" si="51"/>
        <v>0.91198542900085433</v>
      </c>
    </row>
    <row r="730" spans="1:9" x14ac:dyDescent="0.35">
      <c r="A730" s="28">
        <v>2010</v>
      </c>
      <c r="B730" s="28">
        <v>5</v>
      </c>
      <c r="C730" s="27">
        <f t="shared" si="52"/>
        <v>2010.3333333333333</v>
      </c>
      <c r="D730" s="29">
        <v>12.046774193548384</v>
      </c>
      <c r="E730" s="28">
        <v>44.2</v>
      </c>
      <c r="F730" s="28">
        <v>73.200000000000017</v>
      </c>
      <c r="G730" s="27">
        <f t="shared" si="50"/>
        <v>0.37667163953532917</v>
      </c>
      <c r="H730" s="27">
        <f t="shared" si="53"/>
        <v>0.60382513661202175</v>
      </c>
      <c r="I730" s="27">
        <f t="shared" si="51"/>
        <v>0.9286121196512287</v>
      </c>
    </row>
    <row r="731" spans="1:9" x14ac:dyDescent="0.35">
      <c r="A731" s="28">
        <v>2010</v>
      </c>
      <c r="B731" s="28">
        <v>6</v>
      </c>
      <c r="C731" s="27">
        <f t="shared" si="52"/>
        <v>2010.4166666666667</v>
      </c>
      <c r="D731" s="29">
        <v>8.8133333333333326</v>
      </c>
      <c r="E731" s="28">
        <v>44.8</v>
      </c>
      <c r="F731" s="28">
        <v>45.199999999999989</v>
      </c>
      <c r="G731" s="27">
        <f t="shared" si="50"/>
        <v>0.26952003904493144</v>
      </c>
      <c r="H731" s="27">
        <f t="shared" si="53"/>
        <v>0.99115044247787631</v>
      </c>
      <c r="I731" s="27">
        <f t="shared" si="51"/>
        <v>1.2950731380687606</v>
      </c>
    </row>
    <row r="732" spans="1:9" x14ac:dyDescent="0.35">
      <c r="A732" s="28">
        <v>2010</v>
      </c>
      <c r="B732" s="28">
        <v>7</v>
      </c>
      <c r="C732" s="27">
        <f t="shared" si="52"/>
        <v>2010.5</v>
      </c>
      <c r="D732" s="29">
        <v>8.5532258064516142</v>
      </c>
      <c r="E732" s="28">
        <v>39.199999999999989</v>
      </c>
      <c r="F732" s="28">
        <v>49.500000000000007</v>
      </c>
      <c r="G732" s="27">
        <f t="shared" si="50"/>
        <v>0.26171998392588303</v>
      </c>
      <c r="H732" s="27">
        <f t="shared" si="53"/>
        <v>0.79191919191919158</v>
      </c>
      <c r="I732" s="27">
        <f t="shared" si="51"/>
        <v>1.1156165260687683</v>
      </c>
    </row>
    <row r="733" spans="1:9" x14ac:dyDescent="0.35">
      <c r="A733" s="28">
        <v>2010</v>
      </c>
      <c r="B733" s="28">
        <v>8</v>
      </c>
      <c r="C733" s="27">
        <f t="shared" si="52"/>
        <v>2010.5833333333333</v>
      </c>
      <c r="D733" s="29">
        <v>9.0999999999999979</v>
      </c>
      <c r="E733" s="28">
        <v>75.2</v>
      </c>
      <c r="F733" s="28">
        <v>56.1</v>
      </c>
      <c r="G733" s="27">
        <f t="shared" si="50"/>
        <v>0.27826711676805999</v>
      </c>
      <c r="H733" s="27">
        <f t="shared" si="53"/>
        <v>1.25</v>
      </c>
      <c r="I733" s="27">
        <f t="shared" si="51"/>
        <v>1.49961875</v>
      </c>
    </row>
    <row r="734" spans="1:9" x14ac:dyDescent="0.35">
      <c r="A734" s="28">
        <v>2010</v>
      </c>
      <c r="B734" s="28">
        <v>9</v>
      </c>
      <c r="C734" s="27">
        <f t="shared" si="52"/>
        <v>2010.6666666666667</v>
      </c>
      <c r="D734" s="29">
        <v>10.368333333333334</v>
      </c>
      <c r="E734" s="28">
        <v>95.800000000000011</v>
      </c>
      <c r="F734" s="28">
        <v>65.2</v>
      </c>
      <c r="G734" s="27">
        <f t="shared" si="50"/>
        <v>0.31879970628584442</v>
      </c>
      <c r="H734" s="27">
        <f t="shared" si="53"/>
        <v>1.25</v>
      </c>
      <c r="I734" s="27">
        <f t="shared" si="51"/>
        <v>1.49961875</v>
      </c>
    </row>
    <row r="735" spans="1:9" x14ac:dyDescent="0.35">
      <c r="A735" s="28">
        <v>2010</v>
      </c>
      <c r="B735" s="28">
        <v>10</v>
      </c>
      <c r="C735" s="27">
        <f t="shared" si="52"/>
        <v>2010.75</v>
      </c>
      <c r="D735" s="29">
        <v>13.961290322580648</v>
      </c>
      <c r="E735" s="28">
        <v>33.200000000000003</v>
      </c>
      <c r="F735" s="28">
        <v>134.6</v>
      </c>
      <c r="G735" s="27">
        <f t="shared" si="50"/>
        <v>0.44757432535985642</v>
      </c>
      <c r="H735" s="27">
        <f t="shared" si="53"/>
        <v>0.24665676077265977</v>
      </c>
      <c r="I735" s="27">
        <f t="shared" si="51"/>
        <v>0.52651956333111816</v>
      </c>
    </row>
    <row r="736" spans="1:9" x14ac:dyDescent="0.35">
      <c r="A736" s="28">
        <v>2010</v>
      </c>
      <c r="B736" s="28">
        <v>11</v>
      </c>
      <c r="C736" s="27">
        <f t="shared" si="52"/>
        <v>2010.8333333333333</v>
      </c>
      <c r="D736" s="29">
        <v>17.005000000000003</v>
      </c>
      <c r="E736" s="28">
        <v>28.400000000000002</v>
      </c>
      <c r="F736" s="28">
        <v>166.60000000000002</v>
      </c>
      <c r="G736" s="27">
        <f t="shared" si="50"/>
        <v>0.5670125654418775</v>
      </c>
      <c r="H736" s="27">
        <f t="shared" si="53"/>
        <v>0.17046818727490995</v>
      </c>
      <c r="I736" s="27">
        <f t="shared" si="51"/>
        <v>0.43278112334969998</v>
      </c>
    </row>
    <row r="737" spans="1:9" x14ac:dyDescent="0.35">
      <c r="A737" s="28">
        <v>2010</v>
      </c>
      <c r="B737" s="28">
        <v>12</v>
      </c>
      <c r="C737" s="27">
        <f t="shared" si="52"/>
        <v>2010.9166666666667</v>
      </c>
      <c r="D737" s="29">
        <v>19.159677419354839</v>
      </c>
      <c r="E737" s="28">
        <v>134.49999999999997</v>
      </c>
      <c r="F737" s="28">
        <v>210.39999999999998</v>
      </c>
      <c r="G737" s="27">
        <f t="shared" si="50"/>
        <v>0.65262149292572835</v>
      </c>
      <c r="H737" s="27">
        <f t="shared" si="53"/>
        <v>0.63925855513307983</v>
      </c>
      <c r="I737" s="27">
        <f t="shared" si="51"/>
        <v>0.96514552985712543</v>
      </c>
    </row>
    <row r="738" spans="1:9" x14ac:dyDescent="0.35">
      <c r="A738" s="28">
        <v>2011</v>
      </c>
      <c r="B738" s="28">
        <v>1</v>
      </c>
      <c r="C738" s="27">
        <f t="shared" si="52"/>
        <v>2011</v>
      </c>
      <c r="D738" s="29">
        <v>23.004838709677422</v>
      </c>
      <c r="E738" s="28">
        <v>4</v>
      </c>
      <c r="F738" s="28">
        <v>261.39999999999998</v>
      </c>
      <c r="G738" s="27">
        <f t="shared" si="50"/>
        <v>0.79593646179864408</v>
      </c>
      <c r="H738" s="27">
        <f t="shared" si="53"/>
        <v>1.5302218821729153E-2</v>
      </c>
      <c r="I738" s="27">
        <f t="shared" si="51"/>
        <v>0.23321075095024205</v>
      </c>
    </row>
    <row r="739" spans="1:9" x14ac:dyDescent="0.35">
      <c r="A739" s="28">
        <v>2011</v>
      </c>
      <c r="B739" s="28">
        <v>2</v>
      </c>
      <c r="C739" s="27">
        <f t="shared" si="52"/>
        <v>2011.0833333333333</v>
      </c>
      <c r="D739" s="29">
        <v>21.803571428571427</v>
      </c>
      <c r="E739" s="28">
        <v>92.100000000000023</v>
      </c>
      <c r="F739" s="28">
        <v>192.29999999999998</v>
      </c>
      <c r="G739" s="27">
        <f t="shared" si="50"/>
        <v>0.75333703683170528</v>
      </c>
      <c r="H739" s="27">
        <f t="shared" si="53"/>
        <v>0.47893915756630279</v>
      </c>
      <c r="I739" s="27">
        <f t="shared" si="51"/>
        <v>0.79501796919302681</v>
      </c>
    </row>
    <row r="740" spans="1:9" x14ac:dyDescent="0.35">
      <c r="A740" s="28">
        <v>2011</v>
      </c>
      <c r="B740" s="28">
        <v>3</v>
      </c>
      <c r="C740" s="27">
        <f t="shared" si="52"/>
        <v>2011.1666666666667</v>
      </c>
      <c r="D740" s="29">
        <v>17.524193548387093</v>
      </c>
      <c r="E740" s="28">
        <v>121.2</v>
      </c>
      <c r="F740" s="28">
        <v>129.20000000000002</v>
      </c>
      <c r="G740" s="27">
        <f t="shared" si="50"/>
        <v>0.58772351148525481</v>
      </c>
      <c r="H740" s="27">
        <f t="shared" si="53"/>
        <v>0.9380804953560371</v>
      </c>
      <c r="I740" s="27">
        <f t="shared" si="51"/>
        <v>1.2491423420142052</v>
      </c>
    </row>
    <row r="741" spans="1:9" x14ac:dyDescent="0.35">
      <c r="A741" s="28">
        <v>2011</v>
      </c>
      <c r="B741" s="28">
        <v>4</v>
      </c>
      <c r="C741" s="27">
        <f t="shared" si="52"/>
        <v>2011.25</v>
      </c>
      <c r="D741" s="29">
        <v>14.941666666666668</v>
      </c>
      <c r="E741" s="28">
        <v>6.8000000000000007</v>
      </c>
      <c r="F741" s="28">
        <v>101.4</v>
      </c>
      <c r="G741" s="27">
        <f t="shared" si="50"/>
        <v>0.48541121366026052</v>
      </c>
      <c r="H741" s="27">
        <f t="shared" si="53"/>
        <v>6.7061143984220917E-2</v>
      </c>
      <c r="I741" s="27">
        <f t="shared" si="51"/>
        <v>0.30107320899906248</v>
      </c>
    </row>
    <row r="742" spans="1:9" x14ac:dyDescent="0.35">
      <c r="A742" s="28">
        <v>2011</v>
      </c>
      <c r="B742" s="28">
        <v>5</v>
      </c>
      <c r="C742" s="27">
        <f t="shared" si="52"/>
        <v>2011.3333333333333</v>
      </c>
      <c r="D742" s="29">
        <v>11.56774193548387</v>
      </c>
      <c r="E742" s="28">
        <v>71.400000000000006</v>
      </c>
      <c r="F742" s="28">
        <v>62.199999999999989</v>
      </c>
      <c r="G742" s="27">
        <f t="shared" si="50"/>
        <v>0.35970057647148324</v>
      </c>
      <c r="H742" s="27">
        <f t="shared" si="53"/>
        <v>1.1479099678456595</v>
      </c>
      <c r="I742" s="27">
        <f t="shared" si="51"/>
        <v>1.422807810092948</v>
      </c>
    </row>
    <row r="743" spans="1:9" x14ac:dyDescent="0.35">
      <c r="A743" s="28">
        <v>2011</v>
      </c>
      <c r="B743" s="28">
        <v>6</v>
      </c>
      <c r="C743" s="27">
        <f t="shared" si="52"/>
        <v>2011.4166666666667</v>
      </c>
      <c r="D743" s="29">
        <v>9.7933333333333348</v>
      </c>
      <c r="E743" s="28">
        <v>43.4</v>
      </c>
      <c r="F743" s="28">
        <v>53.2</v>
      </c>
      <c r="G743" s="27">
        <f t="shared" si="50"/>
        <v>0.30006148024195151</v>
      </c>
      <c r="H743" s="27">
        <f t="shared" si="53"/>
        <v>0.81578947368421051</v>
      </c>
      <c r="I743" s="27">
        <f t="shared" si="51"/>
        <v>1.1381276315789475</v>
      </c>
    </row>
    <row r="744" spans="1:9" x14ac:dyDescent="0.35">
      <c r="A744" s="28">
        <v>2011</v>
      </c>
      <c r="B744" s="28">
        <v>7</v>
      </c>
      <c r="C744" s="27">
        <f t="shared" si="52"/>
        <v>2011.5</v>
      </c>
      <c r="D744" s="29">
        <v>9.1516129032258071</v>
      </c>
      <c r="E744" s="28">
        <v>50.000000000000014</v>
      </c>
      <c r="F744" s="28">
        <v>48.79999999999999</v>
      </c>
      <c r="G744" s="27">
        <f t="shared" si="50"/>
        <v>0.27985859179542699</v>
      </c>
      <c r="H744" s="27">
        <f t="shared" si="53"/>
        <v>1.0245901639344268</v>
      </c>
      <c r="I744" s="27">
        <f t="shared" si="51"/>
        <v>1.3233163867239994</v>
      </c>
    </row>
    <row r="745" spans="1:9" x14ac:dyDescent="0.35">
      <c r="A745" s="28">
        <v>2011</v>
      </c>
      <c r="B745" s="28">
        <v>8</v>
      </c>
      <c r="C745" s="27">
        <f t="shared" si="52"/>
        <v>2011.5833333333333</v>
      </c>
      <c r="D745" s="29">
        <v>11.027419354838708</v>
      </c>
      <c r="E745" s="28">
        <v>71.599999999999994</v>
      </c>
      <c r="F745" s="28">
        <v>66.800000000000011</v>
      </c>
      <c r="G745" s="27">
        <f t="shared" si="50"/>
        <v>0.34098296260802435</v>
      </c>
      <c r="H745" s="27">
        <f t="shared" si="53"/>
        <v>1.0718562874251494</v>
      </c>
      <c r="I745" s="27">
        <f t="shared" si="51"/>
        <v>1.3623169636774353</v>
      </c>
    </row>
    <row r="746" spans="1:9" x14ac:dyDescent="0.35">
      <c r="A746" s="28">
        <v>2011</v>
      </c>
      <c r="B746" s="28">
        <v>9</v>
      </c>
      <c r="C746" s="27">
        <f t="shared" si="52"/>
        <v>2011.6666666666667</v>
      </c>
      <c r="D746" s="29">
        <v>12.633333333333335</v>
      </c>
      <c r="E746" s="28">
        <v>40.200000000000003</v>
      </c>
      <c r="F746" s="28">
        <v>114.99999999999999</v>
      </c>
      <c r="G746" s="27">
        <f t="shared" si="50"/>
        <v>0.39790176275666422</v>
      </c>
      <c r="H746" s="27">
        <f t="shared" si="53"/>
        <v>0.34956521739130442</v>
      </c>
      <c r="I746" s="27">
        <f t="shared" si="51"/>
        <v>0.64868544786389415</v>
      </c>
    </row>
    <row r="747" spans="1:9" x14ac:dyDescent="0.35">
      <c r="A747" s="28">
        <v>2011</v>
      </c>
      <c r="B747" s="28">
        <v>10</v>
      </c>
      <c r="C747" s="27">
        <f t="shared" si="52"/>
        <v>2011.75</v>
      </c>
      <c r="D747" s="29">
        <v>15.088709677419356</v>
      </c>
      <c r="E747" s="28">
        <v>46.2</v>
      </c>
      <c r="F747" s="28">
        <v>129.59999999999997</v>
      </c>
      <c r="G747" s="27">
        <f t="shared" si="50"/>
        <v>0.49115365180811849</v>
      </c>
      <c r="H747" s="27">
        <f t="shared" si="53"/>
        <v>0.35648148148148162</v>
      </c>
      <c r="I747" s="27">
        <f t="shared" si="51"/>
        <v>0.65671267789780541</v>
      </c>
    </row>
    <row r="748" spans="1:9" x14ac:dyDescent="0.35">
      <c r="A748" s="28">
        <v>2011</v>
      </c>
      <c r="B748" s="28">
        <v>11</v>
      </c>
      <c r="C748" s="27">
        <f t="shared" si="52"/>
        <v>2011.8333333333333</v>
      </c>
      <c r="D748" s="29">
        <v>18.768333333333331</v>
      </c>
      <c r="E748" s="28">
        <v>45.9</v>
      </c>
      <c r="F748" s="28">
        <v>199.5</v>
      </c>
      <c r="G748" s="27">
        <f t="shared" si="50"/>
        <v>0.63718824222981885</v>
      </c>
      <c r="H748" s="27">
        <f t="shared" si="53"/>
        <v>0.23007518796992479</v>
      </c>
      <c r="I748" s="27">
        <f t="shared" si="51"/>
        <v>0.50635695810955961</v>
      </c>
    </row>
    <row r="749" spans="1:9" x14ac:dyDescent="0.35">
      <c r="A749" s="28">
        <v>2011</v>
      </c>
      <c r="B749" s="28">
        <v>12</v>
      </c>
      <c r="C749" s="27">
        <f t="shared" si="52"/>
        <v>2011.9166666666667</v>
      </c>
      <c r="D749" s="29">
        <v>19.690322580645166</v>
      </c>
      <c r="E749" s="28">
        <v>47.2</v>
      </c>
      <c r="F749" s="28">
        <v>233.00000000000003</v>
      </c>
      <c r="G749" s="27">
        <f t="shared" si="50"/>
        <v>0.67339141092138521</v>
      </c>
      <c r="H749" s="27">
        <f t="shared" si="53"/>
        <v>0.20257510729613731</v>
      </c>
      <c r="I749" s="27">
        <f t="shared" si="51"/>
        <v>0.4726253183517839</v>
      </c>
    </row>
    <row r="750" spans="1:9" x14ac:dyDescent="0.35">
      <c r="A750" s="28">
        <v>2012</v>
      </c>
      <c r="B750" s="28">
        <v>1</v>
      </c>
      <c r="C750" s="27">
        <f t="shared" si="52"/>
        <v>2012</v>
      </c>
      <c r="D750" s="29">
        <v>22.630645161290321</v>
      </c>
      <c r="E750" s="28">
        <v>15.200000000000001</v>
      </c>
      <c r="F750" s="28">
        <v>288.40000000000003</v>
      </c>
      <c r="G750" s="27">
        <f t="shared" si="50"/>
        <v>0.78293877500209363</v>
      </c>
      <c r="H750" s="27">
        <f t="shared" si="53"/>
        <v>5.2704576976421634E-2</v>
      </c>
      <c r="I750" s="27">
        <f t="shared" si="51"/>
        <v>0.28237951546722939</v>
      </c>
    </row>
    <row r="751" spans="1:9" x14ac:dyDescent="0.35">
      <c r="A751" s="28">
        <v>2012</v>
      </c>
      <c r="B751" s="28">
        <v>2</v>
      </c>
      <c r="C751" s="27">
        <f t="shared" si="52"/>
        <v>2012.0833333333333</v>
      </c>
      <c r="D751" s="29">
        <v>21.125862068965521</v>
      </c>
      <c r="E751" s="28">
        <v>16</v>
      </c>
      <c r="F751" s="28">
        <v>206.6</v>
      </c>
      <c r="G751" s="27">
        <f t="shared" si="50"/>
        <v>0.72829085324873732</v>
      </c>
      <c r="H751" s="27">
        <f t="shared" si="53"/>
        <v>7.7444336882865436E-2</v>
      </c>
      <c r="I751" s="27">
        <f t="shared" si="51"/>
        <v>0.31453118540252972</v>
      </c>
    </row>
    <row r="752" spans="1:9" x14ac:dyDescent="0.35">
      <c r="A752" s="28">
        <v>2012</v>
      </c>
      <c r="B752" s="28">
        <v>3</v>
      </c>
      <c r="C752" s="27">
        <f t="shared" si="52"/>
        <v>2012.1666666666667</v>
      </c>
      <c r="D752" s="29">
        <v>18.409677419354839</v>
      </c>
      <c r="E752" s="28">
        <v>46.600000000000009</v>
      </c>
      <c r="F752" s="28">
        <v>172.6</v>
      </c>
      <c r="G752" s="27">
        <f t="shared" si="50"/>
        <v>0.6229776363798244</v>
      </c>
      <c r="H752" s="27">
        <f t="shared" si="53"/>
        <v>0.26998841251448441</v>
      </c>
      <c r="I752" s="27">
        <f t="shared" si="51"/>
        <v>0.55466531689691712</v>
      </c>
    </row>
    <row r="753" spans="1:9" x14ac:dyDescent="0.35">
      <c r="A753" s="28">
        <v>2012</v>
      </c>
      <c r="B753" s="28">
        <v>4</v>
      </c>
      <c r="C753" s="27">
        <f t="shared" si="52"/>
        <v>2012.25</v>
      </c>
      <c r="D753" s="29">
        <v>15.911666666666664</v>
      </c>
      <c r="E753" s="28">
        <v>13.799999999999999</v>
      </c>
      <c r="F753" s="28">
        <v>128.60000000000002</v>
      </c>
      <c r="G753" s="27">
        <f t="shared" si="50"/>
        <v>0.52354288341070776</v>
      </c>
      <c r="H753" s="27">
        <f t="shared" si="53"/>
        <v>0.10730948678071536</v>
      </c>
      <c r="I753" s="27">
        <f t="shared" si="51"/>
        <v>0.35295027875263935</v>
      </c>
    </row>
    <row r="754" spans="1:9" x14ac:dyDescent="0.35">
      <c r="A754" s="28">
        <v>2012</v>
      </c>
      <c r="B754" s="28">
        <v>5</v>
      </c>
      <c r="C754" s="27">
        <f t="shared" si="52"/>
        <v>2012.3333333333333</v>
      </c>
      <c r="D754" s="29">
        <v>11.001612903225803</v>
      </c>
      <c r="E754" s="28">
        <v>28.5</v>
      </c>
      <c r="F754" s="28">
        <v>76.5</v>
      </c>
      <c r="G754" s="27">
        <f t="shared" si="50"/>
        <v>0.34010071564105526</v>
      </c>
      <c r="H754" s="27">
        <f t="shared" si="53"/>
        <v>0.37254901960784315</v>
      </c>
      <c r="I754" s="27">
        <f t="shared" si="51"/>
        <v>0.6752720492118417</v>
      </c>
    </row>
    <row r="755" spans="1:9" x14ac:dyDescent="0.35">
      <c r="A755" s="28">
        <v>2012</v>
      </c>
      <c r="B755" s="28">
        <v>6</v>
      </c>
      <c r="C755" s="27">
        <f t="shared" si="52"/>
        <v>2012.4166666666667</v>
      </c>
      <c r="D755" s="29">
        <v>9.3249999999999993</v>
      </c>
      <c r="E755" s="28">
        <v>54.800000000000004</v>
      </c>
      <c r="F755" s="28">
        <v>50.8</v>
      </c>
      <c r="G755" s="27">
        <f t="shared" si="50"/>
        <v>0.28524172374922141</v>
      </c>
      <c r="H755" s="27">
        <f t="shared" si="53"/>
        <v>1.078740157480315</v>
      </c>
      <c r="I755" s="27">
        <f t="shared" si="51"/>
        <v>1.3679070866141734</v>
      </c>
    </row>
    <row r="756" spans="1:9" x14ac:dyDescent="0.35">
      <c r="A756" s="28">
        <v>2012</v>
      </c>
      <c r="B756" s="28">
        <v>7</v>
      </c>
      <c r="C756" s="27">
        <f t="shared" si="52"/>
        <v>2012.5</v>
      </c>
      <c r="D756" s="29">
        <v>9.0758064516129</v>
      </c>
      <c r="E756" s="28">
        <v>39.600000000000009</v>
      </c>
      <c r="F756" s="28">
        <v>45.000000000000007</v>
      </c>
      <c r="G756" s="27">
        <f t="shared" si="50"/>
        <v>0.27752284938870714</v>
      </c>
      <c r="H756" s="27">
        <f t="shared" si="53"/>
        <v>0.88</v>
      </c>
      <c r="I756" s="27">
        <f t="shared" si="51"/>
        <v>1.19731728</v>
      </c>
    </row>
    <row r="757" spans="1:9" x14ac:dyDescent="0.35">
      <c r="A757" s="28">
        <v>2012</v>
      </c>
      <c r="B757" s="28">
        <v>8</v>
      </c>
      <c r="C757" s="27">
        <f t="shared" si="52"/>
        <v>2012.5833333333333</v>
      </c>
      <c r="D757" s="29">
        <v>9.4951612903225779</v>
      </c>
      <c r="E757" s="28">
        <v>43.800000000000004</v>
      </c>
      <c r="F757" s="28">
        <v>70.5</v>
      </c>
      <c r="G757" s="27">
        <f t="shared" si="50"/>
        <v>0.29057939133012806</v>
      </c>
      <c r="H757" s="27">
        <f t="shared" si="53"/>
        <v>0.62127659574468086</v>
      </c>
      <c r="I757" s="27">
        <f t="shared" si="51"/>
        <v>0.94668106292440024</v>
      </c>
    </row>
    <row r="758" spans="1:9" x14ac:dyDescent="0.35">
      <c r="A758" s="28">
        <v>2012</v>
      </c>
      <c r="B758" s="28">
        <v>9</v>
      </c>
      <c r="C758" s="27">
        <f t="shared" si="52"/>
        <v>2012.6666666666667</v>
      </c>
      <c r="D758" s="29">
        <v>12.266666666666664</v>
      </c>
      <c r="E758" s="28">
        <v>38.399999999999991</v>
      </c>
      <c r="F758" s="28">
        <v>117.19999999999997</v>
      </c>
      <c r="G758" s="27">
        <f t="shared" si="50"/>
        <v>0.3845744231510913</v>
      </c>
      <c r="H758" s="27">
        <f t="shared" si="53"/>
        <v>0.32764505119453924</v>
      </c>
      <c r="I758" s="27">
        <f t="shared" si="51"/>
        <v>0.62309169937914244</v>
      </c>
    </row>
    <row r="759" spans="1:9" x14ac:dyDescent="0.35">
      <c r="A759" s="28">
        <v>2012</v>
      </c>
      <c r="B759" s="28">
        <v>10</v>
      </c>
      <c r="C759" s="27">
        <f t="shared" si="52"/>
        <v>2012.75</v>
      </c>
      <c r="D759" s="29">
        <v>15.290322580645162</v>
      </c>
      <c r="E759" s="28">
        <v>16.2</v>
      </c>
      <c r="F759" s="28">
        <v>183.39999999999998</v>
      </c>
      <c r="G759" s="27">
        <f t="shared" si="50"/>
        <v>0.49905139053535796</v>
      </c>
      <c r="H759" s="27">
        <f t="shared" si="53"/>
        <v>8.8331515812431843E-2</v>
      </c>
      <c r="I759" s="27">
        <f t="shared" si="51"/>
        <v>0.32858651474808209</v>
      </c>
    </row>
    <row r="760" spans="1:9" x14ac:dyDescent="0.35">
      <c r="A760" s="28">
        <v>2012</v>
      </c>
      <c r="B760" s="28">
        <v>11</v>
      </c>
      <c r="C760" s="27">
        <f t="shared" si="52"/>
        <v>2012.8333333333333</v>
      </c>
      <c r="D760" s="29">
        <v>19.603333333333335</v>
      </c>
      <c r="E760" s="28">
        <v>6.8</v>
      </c>
      <c r="F760" s="28">
        <v>256.20000000000005</v>
      </c>
      <c r="G760" s="27">
        <f t="shared" si="50"/>
        <v>0.67000080788932748</v>
      </c>
      <c r="H760" s="27">
        <f t="shared" si="53"/>
        <v>2.6541764246682274E-2</v>
      </c>
      <c r="I760" s="27">
        <f t="shared" si="51"/>
        <v>0.24805710074767162</v>
      </c>
    </row>
    <row r="761" spans="1:9" x14ac:dyDescent="0.35">
      <c r="A761" s="28">
        <v>2012</v>
      </c>
      <c r="B761" s="28">
        <v>12</v>
      </c>
      <c r="C761" s="27">
        <f t="shared" si="52"/>
        <v>2012.9166666666667</v>
      </c>
      <c r="D761" s="29">
        <v>20.488709677419354</v>
      </c>
      <c r="E761" s="28">
        <v>11.399999999999999</v>
      </c>
      <c r="F761" s="28">
        <v>278.60000000000008</v>
      </c>
      <c r="G761" s="27">
        <f t="shared" si="50"/>
        <v>0.70419544313699611</v>
      </c>
      <c r="H761" s="27">
        <f t="shared" si="53"/>
        <v>4.0918880114859994E-2</v>
      </c>
      <c r="I761" s="27">
        <f t="shared" si="51"/>
        <v>0.2669590076317388</v>
      </c>
    </row>
    <row r="762" spans="1:9" x14ac:dyDescent="0.35">
      <c r="A762" s="28">
        <v>2013</v>
      </c>
      <c r="B762" s="28">
        <v>1</v>
      </c>
      <c r="C762" s="27">
        <f t="shared" si="52"/>
        <v>2013</v>
      </c>
      <c r="D762" s="29">
        <v>21.796774193548384</v>
      </c>
      <c r="E762" s="28">
        <v>5.2</v>
      </c>
      <c r="F762" s="28">
        <v>314.60000000000002</v>
      </c>
      <c r="G762" s="27">
        <f t="shared" si="50"/>
        <v>0.75308915238109453</v>
      </c>
      <c r="H762" s="27">
        <f t="shared" si="53"/>
        <v>1.6528925619834711E-2</v>
      </c>
      <c r="I762" s="27">
        <f t="shared" si="51"/>
        <v>0.23483407554128816</v>
      </c>
    </row>
    <row r="763" spans="1:9" x14ac:dyDescent="0.35">
      <c r="A763" s="28">
        <v>2013</v>
      </c>
      <c r="B763" s="28">
        <v>2</v>
      </c>
      <c r="C763" s="27">
        <f t="shared" si="52"/>
        <v>2013.0833333333333</v>
      </c>
      <c r="D763" s="29">
        <v>22.512500000000006</v>
      </c>
      <c r="E763" s="28">
        <v>16.599999999999998</v>
      </c>
      <c r="F763" s="28">
        <v>235.20000000000002</v>
      </c>
      <c r="G763" s="27">
        <f t="shared" si="50"/>
        <v>0.77878160930845863</v>
      </c>
      <c r="H763" s="27">
        <f t="shared" si="53"/>
        <v>7.0578231292516988E-2</v>
      </c>
      <c r="I763" s="27">
        <f t="shared" si="51"/>
        <v>0.30563764136181676</v>
      </c>
    </row>
    <row r="764" spans="1:9" x14ac:dyDescent="0.35">
      <c r="A764" s="28">
        <v>2013</v>
      </c>
      <c r="B764" s="28">
        <v>3</v>
      </c>
      <c r="C764" s="27">
        <f t="shared" si="52"/>
        <v>2013.1666666666667</v>
      </c>
      <c r="D764" s="29">
        <v>20.829032258064526</v>
      </c>
      <c r="E764" s="28">
        <v>12.5</v>
      </c>
      <c r="F764" s="28">
        <v>222.90000000000006</v>
      </c>
      <c r="G764" s="27">
        <f t="shared" si="50"/>
        <v>0.71712601630611306</v>
      </c>
      <c r="H764" s="27">
        <f t="shared" si="53"/>
        <v>5.6078959174517704E-2</v>
      </c>
      <c r="I764" s="27">
        <f t="shared" si="51"/>
        <v>0.28678224243781902</v>
      </c>
    </row>
    <row r="765" spans="1:9" x14ac:dyDescent="0.35">
      <c r="A765" s="28">
        <v>2013</v>
      </c>
      <c r="B765" s="28">
        <v>4</v>
      </c>
      <c r="C765" s="27">
        <f t="shared" si="52"/>
        <v>2013.25</v>
      </c>
      <c r="D765" s="29">
        <v>16.558333333333337</v>
      </c>
      <c r="E765" s="28">
        <v>41</v>
      </c>
      <c r="F765" s="28">
        <v>132.4</v>
      </c>
      <c r="G765" s="27">
        <f t="shared" si="50"/>
        <v>0.54921505516104463</v>
      </c>
      <c r="H765" s="27">
        <f t="shared" si="53"/>
        <v>0.30966767371601206</v>
      </c>
      <c r="I765" s="27">
        <f t="shared" si="51"/>
        <v>0.60192843507269922</v>
      </c>
    </row>
    <row r="766" spans="1:9" x14ac:dyDescent="0.35">
      <c r="A766" s="28">
        <v>2013</v>
      </c>
      <c r="B766" s="28">
        <v>5</v>
      </c>
      <c r="C766" s="27">
        <f t="shared" si="52"/>
        <v>2013.3333333333333</v>
      </c>
      <c r="D766" s="29">
        <v>13.719354838709673</v>
      </c>
      <c r="E766" s="28">
        <v>54.8</v>
      </c>
      <c r="F766" s="28">
        <v>82.899999999999991</v>
      </c>
      <c r="G766" s="27">
        <f t="shared" si="50"/>
        <v>0.43837565317180516</v>
      </c>
      <c r="H766" s="27">
        <f t="shared" si="53"/>
        <v>0.66103739445114595</v>
      </c>
      <c r="I766" s="27">
        <f t="shared" si="51"/>
        <v>0.98729980559949126</v>
      </c>
    </row>
    <row r="767" spans="1:9" x14ac:dyDescent="0.35">
      <c r="A767" s="28">
        <v>2013</v>
      </c>
      <c r="B767" s="28">
        <v>6</v>
      </c>
      <c r="C767" s="27">
        <f t="shared" si="52"/>
        <v>2013.4166666666667</v>
      </c>
      <c r="D767" s="29">
        <v>9.6100000000000012</v>
      </c>
      <c r="E767" s="28">
        <v>62.800000000000004</v>
      </c>
      <c r="F767" s="28">
        <v>36.6</v>
      </c>
      <c r="G767" s="27">
        <f t="shared" si="50"/>
        <v>0.29421202284353998</v>
      </c>
      <c r="H767" s="27">
        <f t="shared" si="53"/>
        <v>1.25</v>
      </c>
      <c r="I767" s="27">
        <f t="shared" si="51"/>
        <v>1.49961875</v>
      </c>
    </row>
    <row r="768" spans="1:9" x14ac:dyDescent="0.35">
      <c r="A768" s="28">
        <v>2013</v>
      </c>
      <c r="B768" s="28">
        <v>7</v>
      </c>
      <c r="C768" s="27">
        <f t="shared" si="52"/>
        <v>2013.5</v>
      </c>
      <c r="D768" s="29">
        <v>10.033870967741938</v>
      </c>
      <c r="E768" s="28">
        <v>72.599999999999994</v>
      </c>
      <c r="F768" s="28">
        <v>49.099999999999994</v>
      </c>
      <c r="G768" s="27">
        <f t="shared" si="50"/>
        <v>0.30782855466744413</v>
      </c>
      <c r="H768" s="27">
        <f t="shared" si="53"/>
        <v>1.25</v>
      </c>
      <c r="I768" s="27">
        <f t="shared" si="51"/>
        <v>1.49961875</v>
      </c>
    </row>
    <row r="769" spans="1:9" x14ac:dyDescent="0.35">
      <c r="A769" s="28">
        <v>2013</v>
      </c>
      <c r="B769" s="28">
        <v>8</v>
      </c>
      <c r="C769" s="27">
        <f t="shared" si="52"/>
        <v>2013.5833333333333</v>
      </c>
      <c r="D769" s="29">
        <v>10.833870967741932</v>
      </c>
      <c r="E769" s="28">
        <v>69.600000000000009</v>
      </c>
      <c r="F769" s="28">
        <v>72.099999999999994</v>
      </c>
      <c r="G769" s="27">
        <f t="shared" si="50"/>
        <v>0.33439285073504416</v>
      </c>
      <c r="H769" s="27">
        <f t="shared" si="53"/>
        <v>0.96532593619972284</v>
      </c>
      <c r="I769" s="27">
        <f t="shared" si="51"/>
        <v>1.2728924115258322</v>
      </c>
    </row>
    <row r="770" spans="1:9" x14ac:dyDescent="0.35">
      <c r="A770" s="28">
        <v>2013</v>
      </c>
      <c r="B770" s="28">
        <v>9</v>
      </c>
      <c r="C770" s="27">
        <f t="shared" si="52"/>
        <v>2013.6666666666667</v>
      </c>
      <c r="D770" s="29">
        <v>14.744999999999999</v>
      </c>
      <c r="E770" s="28">
        <v>58.000000000000014</v>
      </c>
      <c r="F770" s="28">
        <v>119.89999999999999</v>
      </c>
      <c r="G770" s="27">
        <f t="shared" si="50"/>
        <v>0.47775586360825167</v>
      </c>
      <c r="H770" s="27">
        <f t="shared" si="53"/>
        <v>0.48373644703919949</v>
      </c>
      <c r="I770" s="27">
        <f t="shared" si="51"/>
        <v>0.80028878172733608</v>
      </c>
    </row>
    <row r="771" spans="1:9" x14ac:dyDescent="0.35">
      <c r="A771" s="28">
        <v>2013</v>
      </c>
      <c r="B771" s="28">
        <v>10</v>
      </c>
      <c r="C771" s="27">
        <f t="shared" si="52"/>
        <v>2013.75</v>
      </c>
      <c r="D771" s="29">
        <v>14.409677419354841</v>
      </c>
      <c r="E771" s="28">
        <v>24.5</v>
      </c>
      <c r="F771" s="28">
        <v>174.9</v>
      </c>
      <c r="G771" s="27">
        <f t="shared" si="50"/>
        <v>0.46477500270917999</v>
      </c>
      <c r="H771" s="27">
        <f t="shared" si="53"/>
        <v>0.1400800457404231</v>
      </c>
      <c r="I771" s="27">
        <f t="shared" si="51"/>
        <v>0.39461165112401075</v>
      </c>
    </row>
    <row r="772" spans="1:9" x14ac:dyDescent="0.35">
      <c r="A772" s="28">
        <v>2013</v>
      </c>
      <c r="B772" s="28">
        <v>11</v>
      </c>
      <c r="C772" s="27">
        <f t="shared" si="52"/>
        <v>2013.8333333333333</v>
      </c>
      <c r="D772" s="29">
        <v>16.886666666666663</v>
      </c>
      <c r="E772" s="28">
        <v>4</v>
      </c>
      <c r="F772" s="28">
        <v>228.40000000000003</v>
      </c>
      <c r="G772" s="27">
        <f t="shared" si="50"/>
        <v>0.56229438197358161</v>
      </c>
      <c r="H772" s="27">
        <f t="shared" si="53"/>
        <v>1.751313485113835E-2</v>
      </c>
      <c r="I772" s="27">
        <f t="shared" si="51"/>
        <v>0.23613597338984973</v>
      </c>
    </row>
    <row r="773" spans="1:9" x14ac:dyDescent="0.35">
      <c r="A773" s="28">
        <v>2013</v>
      </c>
      <c r="B773" s="28">
        <v>12</v>
      </c>
      <c r="C773" s="27">
        <f t="shared" si="52"/>
        <v>2013.9166666666667</v>
      </c>
      <c r="D773" s="29">
        <v>20.304838709677419</v>
      </c>
      <c r="E773" s="28">
        <v>32.500000000000007</v>
      </c>
      <c r="F773" s="28">
        <v>259.5</v>
      </c>
      <c r="G773" s="27">
        <f t="shared" si="50"/>
        <v>0.69715609358789399</v>
      </c>
      <c r="H773" s="27">
        <f t="shared" si="53"/>
        <v>0.12524084778420042</v>
      </c>
      <c r="I773" s="27">
        <f t="shared" si="51"/>
        <v>0.37581071276094169</v>
      </c>
    </row>
    <row r="774" spans="1:9" x14ac:dyDescent="0.35">
      <c r="A774" s="28">
        <v>2014</v>
      </c>
      <c r="B774" s="28">
        <v>1</v>
      </c>
      <c r="C774" s="27">
        <f t="shared" si="52"/>
        <v>2014</v>
      </c>
      <c r="D774" s="29">
        <v>23.36774193548387</v>
      </c>
      <c r="E774" s="28">
        <v>9.3000000000000007</v>
      </c>
      <c r="F774" s="28">
        <v>306.3</v>
      </c>
      <c r="G774" s="27">
        <f t="shared" ref="G774:G817" si="54">IF(D774&gt;tmax,0,((tmax-D774)/(tmax-topt))^ta*EXP((ta/tb)*(1-((tmax-D774)/(tmax-topt))^tb)))</f>
        <v>0.80828427783309309</v>
      </c>
      <c r="H774" s="27">
        <f t="shared" si="53"/>
        <v>3.0362389813907934E-2</v>
      </c>
      <c r="I774" s="27">
        <f t="shared" ref="I774:I817" si="55">wfacpar1+(wfacpar2*H774)-(wfacpar3*H774^2)</f>
        <v>0.25308989247353086</v>
      </c>
    </row>
    <row r="775" spans="1:9" x14ac:dyDescent="0.35">
      <c r="A775" s="28">
        <v>2014</v>
      </c>
      <c r="B775" s="28">
        <v>2</v>
      </c>
      <c r="C775" s="27">
        <f t="shared" ref="C775:C817" si="56">A775+((B775-1)/12)</f>
        <v>2014.0833333333333</v>
      </c>
      <c r="D775" s="29">
        <v>21.860714285714288</v>
      </c>
      <c r="E775" s="28">
        <v>110.8</v>
      </c>
      <c r="F775" s="28">
        <v>232.89999999999995</v>
      </c>
      <c r="G775" s="27">
        <f t="shared" si="54"/>
        <v>0.7554181345005786</v>
      </c>
      <c r="H775" s="27">
        <f t="shared" ref="H775:H817" si="57">MIN(1.25,E775/F775)</f>
        <v>0.47574066122799497</v>
      </c>
      <c r="I775" s="27">
        <f t="shared" si="55"/>
        <v>0.79149758974573592</v>
      </c>
    </row>
    <row r="776" spans="1:9" x14ac:dyDescent="0.35">
      <c r="A776" s="28">
        <v>2014</v>
      </c>
      <c r="B776" s="28">
        <v>3</v>
      </c>
      <c r="C776" s="27">
        <f t="shared" si="56"/>
        <v>2014.1666666666667</v>
      </c>
      <c r="D776" s="29">
        <v>18.956451612903226</v>
      </c>
      <c r="E776" s="28">
        <v>16.599999999999998</v>
      </c>
      <c r="F776" s="28">
        <v>163.39999999999998</v>
      </c>
      <c r="G776" s="27">
        <f t="shared" si="54"/>
        <v>0.64461761773277049</v>
      </c>
      <c r="H776" s="27">
        <f t="shared" si="57"/>
        <v>0.10159118727050184</v>
      </c>
      <c r="I776" s="27">
        <f t="shared" si="55"/>
        <v>0.34562746861746035</v>
      </c>
    </row>
    <row r="777" spans="1:9" x14ac:dyDescent="0.35">
      <c r="A777" s="28">
        <v>2014</v>
      </c>
      <c r="B777" s="28">
        <v>4</v>
      </c>
      <c r="C777" s="27">
        <f t="shared" si="56"/>
        <v>2014.25</v>
      </c>
      <c r="D777" s="29">
        <v>15.398333333333333</v>
      </c>
      <c r="E777" s="28">
        <v>57.000000000000014</v>
      </c>
      <c r="F777" s="28">
        <v>102.1</v>
      </c>
      <c r="G777" s="27">
        <f t="shared" si="54"/>
        <v>0.50329324282187304</v>
      </c>
      <c r="H777" s="27">
        <f t="shared" si="57"/>
        <v>0.5582761998041138</v>
      </c>
      <c r="I777" s="27">
        <f t="shared" si="55"/>
        <v>0.88075909226517402</v>
      </c>
    </row>
    <row r="778" spans="1:9" x14ac:dyDescent="0.35">
      <c r="A778" s="28">
        <v>2014</v>
      </c>
      <c r="B778" s="28">
        <v>5</v>
      </c>
      <c r="C778" s="27">
        <f t="shared" si="56"/>
        <v>2014.3333333333333</v>
      </c>
      <c r="D778" s="29">
        <v>13.564516129032258</v>
      </c>
      <c r="E778" s="28">
        <v>35.399999999999991</v>
      </c>
      <c r="F778" s="28">
        <v>61.499999999999993</v>
      </c>
      <c r="G778" s="27">
        <f t="shared" si="54"/>
        <v>0.43252100250670961</v>
      </c>
      <c r="H778" s="27">
        <f t="shared" si="57"/>
        <v>0.57560975609756093</v>
      </c>
      <c r="I778" s="27">
        <f t="shared" si="55"/>
        <v>0.899087478881618</v>
      </c>
    </row>
    <row r="779" spans="1:9" x14ac:dyDescent="0.35">
      <c r="A779" s="28">
        <v>2014</v>
      </c>
      <c r="B779" s="28">
        <v>6</v>
      </c>
      <c r="C779" s="27">
        <f t="shared" si="56"/>
        <v>2014.4166666666667</v>
      </c>
      <c r="D779" s="29">
        <v>10.234999999999998</v>
      </c>
      <c r="E779" s="28">
        <v>96.399999999999991</v>
      </c>
      <c r="F779" s="28">
        <v>49.900000000000013</v>
      </c>
      <c r="G779" s="27">
        <f t="shared" si="54"/>
        <v>0.31440245524875798</v>
      </c>
      <c r="H779" s="27">
        <f t="shared" si="57"/>
        <v>1.25</v>
      </c>
      <c r="I779" s="27">
        <f t="shared" si="55"/>
        <v>1.49961875</v>
      </c>
    </row>
    <row r="780" spans="1:9" x14ac:dyDescent="0.35">
      <c r="A780" s="28">
        <v>2014</v>
      </c>
      <c r="B780" s="28">
        <v>7</v>
      </c>
      <c r="C780" s="27">
        <f t="shared" si="56"/>
        <v>2014.5</v>
      </c>
      <c r="D780" s="29">
        <v>9.4580645161290331</v>
      </c>
      <c r="E780" s="28">
        <v>85.899999999999991</v>
      </c>
      <c r="F780" s="28">
        <v>55.499999999999993</v>
      </c>
      <c r="G780" s="27">
        <f t="shared" si="54"/>
        <v>0.28941113923158923</v>
      </c>
      <c r="H780" s="27">
        <f t="shared" si="57"/>
        <v>1.25</v>
      </c>
      <c r="I780" s="27">
        <f t="shared" si="55"/>
        <v>1.49961875</v>
      </c>
    </row>
    <row r="781" spans="1:9" x14ac:dyDescent="0.35">
      <c r="A781" s="28">
        <v>2014</v>
      </c>
      <c r="B781" s="28">
        <v>8</v>
      </c>
      <c r="C781" s="27">
        <f t="shared" si="56"/>
        <v>2014.5833333333333</v>
      </c>
      <c r="D781" s="29">
        <v>8.9854838709677427</v>
      </c>
      <c r="E781" s="28">
        <v>16.2</v>
      </c>
      <c r="F781" s="28">
        <v>69.099999999999994</v>
      </c>
      <c r="G781" s="27">
        <f t="shared" si="54"/>
        <v>0.27475407360447446</v>
      </c>
      <c r="H781" s="27">
        <f t="shared" si="57"/>
        <v>0.23444283646888567</v>
      </c>
      <c r="I781" s="27">
        <f t="shared" si="55"/>
        <v>0.51168073640626532</v>
      </c>
    </row>
    <row r="782" spans="1:9" x14ac:dyDescent="0.35">
      <c r="A782" s="28">
        <v>2014</v>
      </c>
      <c r="B782" s="28">
        <v>9</v>
      </c>
      <c r="C782" s="27">
        <f t="shared" si="56"/>
        <v>2014.6666666666667</v>
      </c>
      <c r="D782" s="29">
        <v>12.904999999999999</v>
      </c>
      <c r="E782" s="28">
        <v>14.2</v>
      </c>
      <c r="F782" s="28">
        <v>126.29999999999998</v>
      </c>
      <c r="G782" s="27">
        <f t="shared" si="54"/>
        <v>0.40789139267023544</v>
      </c>
      <c r="H782" s="27">
        <f t="shared" si="57"/>
        <v>0.11243072050673002</v>
      </c>
      <c r="I782" s="27">
        <f t="shared" si="55"/>
        <v>0.35949509606819091</v>
      </c>
    </row>
    <row r="783" spans="1:9" x14ac:dyDescent="0.35">
      <c r="A783" s="28">
        <v>2014</v>
      </c>
      <c r="B783" s="28">
        <v>10</v>
      </c>
      <c r="C783" s="27">
        <f t="shared" si="56"/>
        <v>2014.75</v>
      </c>
      <c r="D783" s="29">
        <v>16.932258064516123</v>
      </c>
      <c r="E783" s="28">
        <v>5.4</v>
      </c>
      <c r="F783" s="28">
        <v>207.3</v>
      </c>
      <c r="G783" s="27">
        <f t="shared" si="54"/>
        <v>0.56411199706860637</v>
      </c>
      <c r="H783" s="27">
        <f t="shared" si="57"/>
        <v>2.6049204052098408E-2</v>
      </c>
      <c r="I783" s="27">
        <f t="shared" si="55"/>
        <v>0.24740775381638222</v>
      </c>
    </row>
    <row r="784" spans="1:9" x14ac:dyDescent="0.35">
      <c r="A784" s="28">
        <v>2014</v>
      </c>
      <c r="B784" s="28">
        <v>11</v>
      </c>
      <c r="C784" s="27">
        <f t="shared" si="56"/>
        <v>2014.8333333333333</v>
      </c>
      <c r="D784" s="29">
        <v>18.728333333333332</v>
      </c>
      <c r="E784" s="28">
        <v>32.800000000000004</v>
      </c>
      <c r="F784" s="28">
        <v>234.80000000000007</v>
      </c>
      <c r="G784" s="27">
        <f t="shared" si="54"/>
        <v>0.63560620325928652</v>
      </c>
      <c r="H784" s="27">
        <f t="shared" si="57"/>
        <v>0.13969335604770014</v>
      </c>
      <c r="I784" s="27">
        <f t="shared" si="55"/>
        <v>0.39412307230191912</v>
      </c>
    </row>
    <row r="785" spans="1:9" x14ac:dyDescent="0.35">
      <c r="A785" s="28">
        <v>2014</v>
      </c>
      <c r="B785" s="28">
        <v>12</v>
      </c>
      <c r="C785" s="27">
        <f t="shared" si="56"/>
        <v>2014.9166666666667</v>
      </c>
      <c r="D785" s="29">
        <v>19.12419354838709</v>
      </c>
      <c r="E785" s="28">
        <v>11.4</v>
      </c>
      <c r="F785" s="28">
        <v>251.69999999999996</v>
      </c>
      <c r="G785" s="27">
        <f t="shared" si="54"/>
        <v>0.65122576985928027</v>
      </c>
      <c r="H785" s="27">
        <f t="shared" si="57"/>
        <v>4.5292014302741365E-2</v>
      </c>
      <c r="I785" s="27">
        <f t="shared" si="55"/>
        <v>0.27268867628611732</v>
      </c>
    </row>
    <row r="786" spans="1:9" x14ac:dyDescent="0.35">
      <c r="A786" s="28">
        <v>2015</v>
      </c>
      <c r="B786" s="28">
        <v>1</v>
      </c>
      <c r="C786" s="27">
        <f t="shared" si="56"/>
        <v>2015</v>
      </c>
      <c r="D786" s="29">
        <v>20.827419354838717</v>
      </c>
      <c r="E786" s="28">
        <v>30.8</v>
      </c>
      <c r="F786" s="28">
        <v>241.10000000000002</v>
      </c>
      <c r="G786" s="27">
        <f t="shared" si="54"/>
        <v>0.71706505169568491</v>
      </c>
      <c r="H786" s="27">
        <f t="shared" si="57"/>
        <v>0.12774782248029862</v>
      </c>
      <c r="I786" s="27">
        <f t="shared" si="55"/>
        <v>0.3789944548876546</v>
      </c>
    </row>
    <row r="787" spans="1:9" x14ac:dyDescent="0.35">
      <c r="A787" s="28">
        <v>2015</v>
      </c>
      <c r="B787" s="28">
        <v>2</v>
      </c>
      <c r="C787" s="27">
        <f t="shared" si="56"/>
        <v>2015.0833333333333</v>
      </c>
      <c r="D787" s="29">
        <v>23.608928571428571</v>
      </c>
      <c r="E787" s="28">
        <v>0.2</v>
      </c>
      <c r="F787" s="28">
        <v>260.3</v>
      </c>
      <c r="G787" s="27">
        <f t="shared" si="54"/>
        <v>0.81634277521122289</v>
      </c>
      <c r="H787" s="27">
        <f t="shared" si="57"/>
        <v>7.68344218209758E-4</v>
      </c>
      <c r="I787" s="27">
        <f t="shared" si="55"/>
        <v>0.21392252370229747</v>
      </c>
    </row>
    <row r="788" spans="1:9" x14ac:dyDescent="0.35">
      <c r="A788" s="28">
        <v>2015</v>
      </c>
      <c r="B788" s="28">
        <v>3</v>
      </c>
      <c r="C788" s="27">
        <f t="shared" si="56"/>
        <v>2015.1666666666667</v>
      </c>
      <c r="D788" s="29">
        <v>17.583870967741937</v>
      </c>
      <c r="E788" s="28">
        <v>8</v>
      </c>
      <c r="F788" s="28">
        <v>197.30000000000004</v>
      </c>
      <c r="G788" s="27">
        <f t="shared" si="54"/>
        <v>0.59010376850364266</v>
      </c>
      <c r="H788" s="27">
        <f t="shared" si="57"/>
        <v>4.0547389761784076E-2</v>
      </c>
      <c r="I788" s="27">
        <f t="shared" si="55"/>
        <v>0.2664718566589146</v>
      </c>
    </row>
    <row r="789" spans="1:9" x14ac:dyDescent="0.35">
      <c r="A789" s="28">
        <v>2015</v>
      </c>
      <c r="B789" s="28">
        <v>4</v>
      </c>
      <c r="C789" s="27">
        <f t="shared" si="56"/>
        <v>2015.25</v>
      </c>
      <c r="D789" s="29">
        <v>13.615000000000004</v>
      </c>
      <c r="E789" s="28">
        <v>56.400000000000006</v>
      </c>
      <c r="F789" s="28">
        <v>93.499999999999986</v>
      </c>
      <c r="G789" s="27">
        <f t="shared" si="54"/>
        <v>0.43442699877762281</v>
      </c>
      <c r="H789" s="27">
        <f t="shared" si="57"/>
        <v>0.60320855614973279</v>
      </c>
      <c r="I789" s="27">
        <f t="shared" si="55"/>
        <v>0.92797103457347951</v>
      </c>
    </row>
    <row r="790" spans="1:9" x14ac:dyDescent="0.35">
      <c r="A790" s="28">
        <v>2015</v>
      </c>
      <c r="B790" s="28">
        <v>5</v>
      </c>
      <c r="C790" s="27">
        <f t="shared" si="56"/>
        <v>2015.3333333333333</v>
      </c>
      <c r="D790" s="29">
        <v>11.920967741935486</v>
      </c>
      <c r="E790" s="28">
        <v>35.6</v>
      </c>
      <c r="F790" s="28">
        <v>68.59999999999998</v>
      </c>
      <c r="G790" s="27">
        <f t="shared" si="54"/>
        <v>0.37218156273455238</v>
      </c>
      <c r="H790" s="27">
        <f t="shared" si="57"/>
        <v>0.51895043731778445</v>
      </c>
      <c r="I790" s="27">
        <f t="shared" si="55"/>
        <v>0.83863863611250433</v>
      </c>
    </row>
    <row r="791" spans="1:9" x14ac:dyDescent="0.35">
      <c r="A791" s="28">
        <v>2015</v>
      </c>
      <c r="B791" s="28">
        <v>6</v>
      </c>
      <c r="C791" s="27">
        <f t="shared" si="56"/>
        <v>2015.4166666666667</v>
      </c>
      <c r="D791" s="29">
        <v>9.5299999999999976</v>
      </c>
      <c r="E791" s="28">
        <v>16</v>
      </c>
      <c r="F791" s="28">
        <v>43.499999999999993</v>
      </c>
      <c r="G791" s="27">
        <f t="shared" si="54"/>
        <v>0.29167885303535501</v>
      </c>
      <c r="H791" s="27">
        <f t="shared" si="57"/>
        <v>0.36781609195402304</v>
      </c>
      <c r="I791" s="27">
        <f t="shared" si="55"/>
        <v>0.66981806050997494</v>
      </c>
    </row>
    <row r="792" spans="1:9" x14ac:dyDescent="0.35">
      <c r="A792" s="28">
        <v>2015</v>
      </c>
      <c r="B792" s="28">
        <v>7</v>
      </c>
      <c r="C792" s="27">
        <f t="shared" si="56"/>
        <v>2015.5</v>
      </c>
      <c r="D792" s="29">
        <v>8.2725806451612893</v>
      </c>
      <c r="E792" s="28">
        <v>55.1</v>
      </c>
      <c r="F792" s="28">
        <v>57.699999999999989</v>
      </c>
      <c r="G792" s="27">
        <f t="shared" si="54"/>
        <v>0.25345166288646792</v>
      </c>
      <c r="H792" s="27">
        <f t="shared" si="57"/>
        <v>0.95493934142114401</v>
      </c>
      <c r="I792" s="27">
        <f t="shared" si="55"/>
        <v>1.2638805865514873</v>
      </c>
    </row>
    <row r="793" spans="1:9" x14ac:dyDescent="0.35">
      <c r="A793" s="28">
        <v>2015</v>
      </c>
      <c r="B793" s="28">
        <v>8</v>
      </c>
      <c r="C793" s="27">
        <f t="shared" si="56"/>
        <v>2015.5833333333333</v>
      </c>
      <c r="D793" s="29">
        <v>9.5483870967741957</v>
      </c>
      <c r="E793" s="28">
        <v>66.099999999999994</v>
      </c>
      <c r="F793" s="28">
        <v>56.199999999999996</v>
      </c>
      <c r="G793" s="27">
        <f t="shared" si="54"/>
        <v>0.29226002900458203</v>
      </c>
      <c r="H793" s="27">
        <f t="shared" si="57"/>
        <v>1.1761565836298933</v>
      </c>
      <c r="I793" s="27">
        <f t="shared" si="55"/>
        <v>1.4445634309975812</v>
      </c>
    </row>
    <row r="794" spans="1:9" x14ac:dyDescent="0.35">
      <c r="A794" s="28">
        <v>2015</v>
      </c>
      <c r="B794" s="28">
        <v>9</v>
      </c>
      <c r="C794" s="27">
        <f t="shared" si="56"/>
        <v>2015.6666666666667</v>
      </c>
      <c r="D794" s="29">
        <v>11.246666666666666</v>
      </c>
      <c r="E794" s="28">
        <v>33.899999999999991</v>
      </c>
      <c r="F794" s="28">
        <v>98</v>
      </c>
      <c r="G794" s="27">
        <f t="shared" si="54"/>
        <v>0.34852201777640773</v>
      </c>
      <c r="H794" s="27">
        <f t="shared" si="57"/>
        <v>0.3459183673469387</v>
      </c>
      <c r="I794" s="27">
        <f t="shared" si="55"/>
        <v>0.64444350551853391</v>
      </c>
    </row>
    <row r="795" spans="1:9" x14ac:dyDescent="0.35">
      <c r="A795" s="28">
        <v>2015</v>
      </c>
      <c r="B795" s="28">
        <v>10</v>
      </c>
      <c r="C795" s="27">
        <f t="shared" si="56"/>
        <v>2015.75</v>
      </c>
      <c r="D795" s="29">
        <v>18.745161290322581</v>
      </c>
      <c r="E795" s="28">
        <v>8.1000000000000014</v>
      </c>
      <c r="F795" s="28">
        <v>212.29999999999998</v>
      </c>
      <c r="G795" s="27">
        <f t="shared" si="54"/>
        <v>0.63627185954638676</v>
      </c>
      <c r="H795" s="27">
        <f t="shared" si="57"/>
        <v>3.8153556288271322E-2</v>
      </c>
      <c r="I795" s="27">
        <f t="shared" si="55"/>
        <v>0.26333112449188834</v>
      </c>
    </row>
    <row r="796" spans="1:9" x14ac:dyDescent="0.35">
      <c r="A796" s="28">
        <v>2015</v>
      </c>
      <c r="B796" s="28">
        <v>11</v>
      </c>
      <c r="C796" s="27">
        <f t="shared" si="56"/>
        <v>2015.8333333333333</v>
      </c>
      <c r="D796" s="29">
        <v>18.708333333333329</v>
      </c>
      <c r="E796" s="28">
        <v>30.7</v>
      </c>
      <c r="F796" s="28">
        <v>237.2</v>
      </c>
      <c r="G796" s="27">
        <f t="shared" si="54"/>
        <v>0.63481489643266886</v>
      </c>
      <c r="H796" s="27">
        <f t="shared" si="57"/>
        <v>0.12942664418212479</v>
      </c>
      <c r="I796" s="27">
        <f t="shared" si="55"/>
        <v>0.38112478527949745</v>
      </c>
    </row>
    <row r="797" spans="1:9" x14ac:dyDescent="0.35">
      <c r="A797" s="28">
        <v>2015</v>
      </c>
      <c r="B797" s="28">
        <v>12</v>
      </c>
      <c r="C797" s="27">
        <f t="shared" si="56"/>
        <v>2015.9166666666667</v>
      </c>
      <c r="D797" s="29">
        <v>22.935483870967747</v>
      </c>
      <c r="E797" s="28">
        <v>6.7</v>
      </c>
      <c r="F797" s="28">
        <v>325.5</v>
      </c>
      <c r="G797" s="27">
        <f t="shared" si="54"/>
        <v>0.79354728812214348</v>
      </c>
      <c r="H797" s="27">
        <f t="shared" si="57"/>
        <v>2.0583717357910907E-2</v>
      </c>
      <c r="I797" s="27">
        <f t="shared" si="55"/>
        <v>0.24019469154626819</v>
      </c>
    </row>
    <row r="798" spans="1:9" x14ac:dyDescent="0.35">
      <c r="A798" s="28">
        <v>2016</v>
      </c>
      <c r="B798" s="28">
        <v>1</v>
      </c>
      <c r="C798" s="27">
        <f t="shared" si="56"/>
        <v>2016</v>
      </c>
      <c r="D798" s="29">
        <v>22.961290322580645</v>
      </c>
      <c r="E798" s="28">
        <v>30</v>
      </c>
      <c r="F798" s="28">
        <v>301.10000000000008</v>
      </c>
      <c r="G798" s="27">
        <f t="shared" si="54"/>
        <v>0.79443735966184004</v>
      </c>
      <c r="H798" s="27">
        <f t="shared" si="57"/>
        <v>9.9634672866157403E-2</v>
      </c>
      <c r="I798" s="27">
        <f t="shared" si="55"/>
        <v>0.34311834806749208</v>
      </c>
    </row>
    <row r="799" spans="1:9" x14ac:dyDescent="0.35">
      <c r="A799" s="28">
        <v>2016</v>
      </c>
      <c r="B799" s="28">
        <v>2</v>
      </c>
      <c r="C799" s="27">
        <f t="shared" si="56"/>
        <v>2016.0833333333333</v>
      </c>
      <c r="D799" s="29">
        <v>21.344827586206897</v>
      </c>
      <c r="E799" s="28">
        <v>12.3</v>
      </c>
      <c r="F799" s="28">
        <v>233.50000000000003</v>
      </c>
      <c r="G799" s="27">
        <f t="shared" si="54"/>
        <v>0.73645379337178518</v>
      </c>
      <c r="H799" s="27">
        <f t="shared" si="57"/>
        <v>5.2676659528907918E-2</v>
      </c>
      <c r="I799" s="27">
        <f t="shared" si="55"/>
        <v>0.28234306724318969</v>
      </c>
    </row>
    <row r="800" spans="1:9" x14ac:dyDescent="0.35">
      <c r="A800" s="28">
        <v>2016</v>
      </c>
      <c r="B800" s="28">
        <v>3</v>
      </c>
      <c r="C800" s="27">
        <f t="shared" si="56"/>
        <v>2016.1666666666667</v>
      </c>
      <c r="D800" s="29">
        <v>20.798387096774199</v>
      </c>
      <c r="E800" s="28">
        <v>45.599999999999994</v>
      </c>
      <c r="F800" s="28">
        <v>180.5</v>
      </c>
      <c r="G800" s="27">
        <f t="shared" si="54"/>
        <v>0.71596715546829492</v>
      </c>
      <c r="H800" s="27">
        <f t="shared" si="57"/>
        <v>0.25263157894736837</v>
      </c>
      <c r="I800" s="27">
        <f t="shared" si="55"/>
        <v>0.53375221052631572</v>
      </c>
    </row>
    <row r="801" spans="1:9" x14ac:dyDescent="0.35">
      <c r="A801" s="28">
        <v>2016</v>
      </c>
      <c r="B801" s="28">
        <v>4</v>
      </c>
      <c r="C801" s="27">
        <f t="shared" si="56"/>
        <v>2016.25</v>
      </c>
      <c r="D801" s="29">
        <v>16.39833333333333</v>
      </c>
      <c r="E801" s="28">
        <v>14.499999999999998</v>
      </c>
      <c r="F801" s="28">
        <v>124.7</v>
      </c>
      <c r="G801" s="27">
        <f t="shared" si="54"/>
        <v>0.54285028802868285</v>
      </c>
      <c r="H801" s="27">
        <f t="shared" si="57"/>
        <v>0.11627906976744184</v>
      </c>
      <c r="I801" s="27">
        <f t="shared" si="55"/>
        <v>0.3644048674959437</v>
      </c>
    </row>
    <row r="802" spans="1:9" x14ac:dyDescent="0.35">
      <c r="A802" s="28">
        <v>2016</v>
      </c>
      <c r="B802" s="28">
        <v>5</v>
      </c>
      <c r="C802" s="27">
        <f t="shared" si="56"/>
        <v>2016.3333333333333</v>
      </c>
      <c r="D802" s="29">
        <v>13.774193548387098</v>
      </c>
      <c r="E802" s="28">
        <v>85.5</v>
      </c>
      <c r="F802" s="28">
        <v>87.600000000000009</v>
      </c>
      <c r="G802" s="27">
        <f t="shared" si="54"/>
        <v>0.44045534902709382</v>
      </c>
      <c r="H802" s="27">
        <f t="shared" si="57"/>
        <v>0.97602739726027388</v>
      </c>
      <c r="I802" s="27">
        <f t="shared" si="55"/>
        <v>1.2821229721805216</v>
      </c>
    </row>
    <row r="803" spans="1:9" x14ac:dyDescent="0.35">
      <c r="A803" s="28">
        <v>2016</v>
      </c>
      <c r="B803" s="28">
        <v>6</v>
      </c>
      <c r="C803" s="27">
        <f t="shared" si="56"/>
        <v>2016.4166666666667</v>
      </c>
      <c r="D803" s="29">
        <v>9.8766666666666669</v>
      </c>
      <c r="E803" s="28">
        <v>94.199999999999974</v>
      </c>
      <c r="F803" s="28">
        <v>56.7</v>
      </c>
      <c r="G803" s="27">
        <f t="shared" si="54"/>
        <v>0.30274054811066564</v>
      </c>
      <c r="H803" s="27">
        <f t="shared" si="57"/>
        <v>1.25</v>
      </c>
      <c r="I803" s="27">
        <f t="shared" si="55"/>
        <v>1.49961875</v>
      </c>
    </row>
    <row r="804" spans="1:9" x14ac:dyDescent="0.35">
      <c r="A804" s="28">
        <v>2016</v>
      </c>
      <c r="B804" s="28">
        <v>7</v>
      </c>
      <c r="C804" s="27">
        <f t="shared" si="56"/>
        <v>2016.5</v>
      </c>
      <c r="D804" s="29">
        <v>9.3241935483870968</v>
      </c>
      <c r="E804" s="28">
        <v>84.8</v>
      </c>
      <c r="F804" s="28">
        <v>55.899999999999991</v>
      </c>
      <c r="G804" s="27">
        <f t="shared" si="54"/>
        <v>0.28521655529508066</v>
      </c>
      <c r="H804" s="27">
        <f t="shared" si="57"/>
        <v>1.25</v>
      </c>
      <c r="I804" s="27">
        <f t="shared" si="55"/>
        <v>1.49961875</v>
      </c>
    </row>
    <row r="805" spans="1:9" x14ac:dyDescent="0.35">
      <c r="A805" s="28">
        <v>2016</v>
      </c>
      <c r="B805" s="28">
        <v>8</v>
      </c>
      <c r="C805" s="27">
        <f t="shared" si="56"/>
        <v>2016.5833333333333</v>
      </c>
      <c r="D805" s="29">
        <v>9.9548387096774178</v>
      </c>
      <c r="E805" s="28">
        <v>63.700000000000017</v>
      </c>
      <c r="F805" s="28">
        <v>78.100000000000009</v>
      </c>
      <c r="G805" s="27">
        <f t="shared" si="54"/>
        <v>0.3052650850129946</v>
      </c>
      <c r="H805" s="27">
        <f t="shared" si="57"/>
        <v>0.81562099871959037</v>
      </c>
      <c r="I805" s="27">
        <f t="shared" si="55"/>
        <v>1.1379697131455948</v>
      </c>
    </row>
    <row r="806" spans="1:9" x14ac:dyDescent="0.35">
      <c r="A806" s="28">
        <v>2016</v>
      </c>
      <c r="B806" s="28">
        <v>9</v>
      </c>
      <c r="C806" s="27">
        <f t="shared" si="56"/>
        <v>2016.6666666666667</v>
      </c>
      <c r="D806" s="29">
        <v>10.406666666666665</v>
      </c>
      <c r="E806" s="28">
        <v>181.10000000000002</v>
      </c>
      <c r="F806" s="28">
        <v>90.999999999999986</v>
      </c>
      <c r="G806" s="27">
        <f t="shared" si="54"/>
        <v>0.32006965029100376</v>
      </c>
      <c r="H806" s="27">
        <f t="shared" si="57"/>
        <v>1.25</v>
      </c>
      <c r="I806" s="27">
        <f t="shared" si="55"/>
        <v>1.49961875</v>
      </c>
    </row>
    <row r="807" spans="1:9" x14ac:dyDescent="0.35">
      <c r="A807" s="28">
        <v>2016</v>
      </c>
      <c r="B807" s="28">
        <v>10</v>
      </c>
      <c r="C807" s="27">
        <f t="shared" si="56"/>
        <v>2016.75</v>
      </c>
      <c r="D807" s="29">
        <v>13.15322580645161</v>
      </c>
      <c r="E807" s="28">
        <v>46.900000000000006</v>
      </c>
      <c r="F807" s="28">
        <v>159.30000000000004</v>
      </c>
      <c r="G807" s="27">
        <f t="shared" si="54"/>
        <v>0.41710058743600698</v>
      </c>
      <c r="H807" s="27">
        <f t="shared" si="57"/>
        <v>0.2944130571249215</v>
      </c>
      <c r="I807" s="27">
        <f t="shared" si="55"/>
        <v>0.58384812470124903</v>
      </c>
    </row>
    <row r="808" spans="1:9" x14ac:dyDescent="0.35">
      <c r="A808" s="28">
        <v>2016</v>
      </c>
      <c r="B808" s="28">
        <v>11</v>
      </c>
      <c r="C808" s="27">
        <f t="shared" si="56"/>
        <v>2016.8333333333333</v>
      </c>
      <c r="D808" s="29">
        <v>16.345000000000002</v>
      </c>
      <c r="E808" s="28">
        <v>23.5</v>
      </c>
      <c r="F808" s="28">
        <v>204.4</v>
      </c>
      <c r="G808" s="27">
        <f t="shared" si="54"/>
        <v>0.54073032425987921</v>
      </c>
      <c r="H808" s="27">
        <f t="shared" si="57"/>
        <v>0.11497064579256359</v>
      </c>
      <c r="I808" s="27">
        <f t="shared" si="55"/>
        <v>0.36273636597113978</v>
      </c>
    </row>
    <row r="809" spans="1:9" x14ac:dyDescent="0.35">
      <c r="A809" s="28">
        <v>2016</v>
      </c>
      <c r="B809" s="28">
        <v>12</v>
      </c>
      <c r="C809" s="27">
        <f t="shared" si="56"/>
        <v>2016.9166666666667</v>
      </c>
      <c r="D809" s="29">
        <v>20.056451612903221</v>
      </c>
      <c r="E809" s="28">
        <v>51.4</v>
      </c>
      <c r="F809" s="28">
        <v>252.2</v>
      </c>
      <c r="G809" s="27">
        <f t="shared" si="54"/>
        <v>0.68759235017308773</v>
      </c>
      <c r="H809" s="27">
        <f t="shared" si="57"/>
        <v>0.20380650277557494</v>
      </c>
      <c r="I809" s="27">
        <f t="shared" si="55"/>
        <v>0.47414355523887802</v>
      </c>
    </row>
    <row r="810" spans="1:9" x14ac:dyDescent="0.35">
      <c r="A810" s="28">
        <v>2017</v>
      </c>
      <c r="B810" s="28">
        <v>1</v>
      </c>
      <c r="C810" s="27">
        <f t="shared" si="56"/>
        <v>2017</v>
      </c>
      <c r="D810" s="29">
        <v>22.633870967741935</v>
      </c>
      <c r="E810" s="28">
        <v>39.099999999999994</v>
      </c>
      <c r="F810" s="28">
        <v>273</v>
      </c>
      <c r="G810" s="27">
        <f t="shared" si="54"/>
        <v>0.78305192985779026</v>
      </c>
      <c r="H810" s="27">
        <f t="shared" si="57"/>
        <v>0.14322344322344321</v>
      </c>
      <c r="I810" s="27">
        <f t="shared" si="55"/>
        <v>0.39858062696400059</v>
      </c>
    </row>
    <row r="811" spans="1:9" x14ac:dyDescent="0.35">
      <c r="A811" s="28">
        <v>2017</v>
      </c>
      <c r="B811" s="28">
        <v>2</v>
      </c>
      <c r="C811" s="27">
        <f t="shared" si="56"/>
        <v>2017.0833333333333</v>
      </c>
      <c r="D811" s="29">
        <v>21.110714285714288</v>
      </c>
      <c r="E811" s="28">
        <v>39.000000000000007</v>
      </c>
      <c r="F811" s="28">
        <v>207.70000000000002</v>
      </c>
      <c r="G811" s="27">
        <f t="shared" si="54"/>
        <v>0.72772379692949163</v>
      </c>
      <c r="H811" s="27">
        <f t="shared" si="57"/>
        <v>0.18777082330284064</v>
      </c>
      <c r="I811" s="27">
        <f t="shared" si="55"/>
        <v>0.45431523886925357</v>
      </c>
    </row>
    <row r="812" spans="1:9" x14ac:dyDescent="0.35">
      <c r="A812" s="28">
        <v>2017</v>
      </c>
      <c r="B812" s="28">
        <v>3</v>
      </c>
      <c r="C812" s="27">
        <f t="shared" si="56"/>
        <v>2017.1666666666667</v>
      </c>
      <c r="D812" s="29">
        <v>21.170967741935485</v>
      </c>
      <c r="E812" s="28">
        <v>10.200000000000001</v>
      </c>
      <c r="F812" s="28">
        <v>209.70000000000002</v>
      </c>
      <c r="G812" s="27">
        <f t="shared" si="54"/>
        <v>0.72997760453005511</v>
      </c>
      <c r="H812" s="27">
        <f t="shared" si="57"/>
        <v>4.8640915593705293E-2</v>
      </c>
      <c r="I812" s="27">
        <f t="shared" si="55"/>
        <v>0.27707015765420046</v>
      </c>
    </row>
    <row r="813" spans="1:9" x14ac:dyDescent="0.35">
      <c r="A813" s="28">
        <v>2017</v>
      </c>
      <c r="B813" s="28">
        <v>4</v>
      </c>
      <c r="C813" s="27">
        <f t="shared" si="56"/>
        <v>2017.25</v>
      </c>
      <c r="D813" s="29">
        <v>15.793333333333329</v>
      </c>
      <c r="E813" s="28">
        <v>44</v>
      </c>
      <c r="F813" s="28">
        <v>115.19999999999999</v>
      </c>
      <c r="G813" s="27">
        <f t="shared" si="54"/>
        <v>0.51886296955855682</v>
      </c>
      <c r="H813" s="27">
        <f t="shared" si="57"/>
        <v>0.38194444444444448</v>
      </c>
      <c r="I813" s="27">
        <f t="shared" si="55"/>
        <v>0.68606683545524683</v>
      </c>
    </row>
    <row r="814" spans="1:9" x14ac:dyDescent="0.35">
      <c r="A814" s="28">
        <v>2017</v>
      </c>
      <c r="B814" s="28">
        <v>5</v>
      </c>
      <c r="C814" s="27">
        <f t="shared" si="56"/>
        <v>2017.3333333333333</v>
      </c>
      <c r="D814" s="29">
        <v>11.685483870967744</v>
      </c>
      <c r="E814" s="28">
        <v>19.799999999999997</v>
      </c>
      <c r="F814" s="28">
        <v>71</v>
      </c>
      <c r="G814" s="27">
        <f t="shared" si="54"/>
        <v>0.36383997327133449</v>
      </c>
      <c r="H814" s="27">
        <f t="shared" si="57"/>
        <v>0.27887323943661968</v>
      </c>
      <c r="I814" s="27">
        <f t="shared" si="55"/>
        <v>0.56531431223963491</v>
      </c>
    </row>
    <row r="815" spans="1:9" x14ac:dyDescent="0.35">
      <c r="A815" s="28">
        <v>2017</v>
      </c>
      <c r="B815" s="28">
        <v>6</v>
      </c>
      <c r="C815" s="27">
        <f t="shared" si="56"/>
        <v>2017.4166666666667</v>
      </c>
      <c r="D815" s="29">
        <v>8.5299999999999994</v>
      </c>
      <c r="E815" s="28">
        <v>13.8</v>
      </c>
      <c r="F815" s="28">
        <v>45.29999999999999</v>
      </c>
      <c r="G815" s="27">
        <f t="shared" si="54"/>
        <v>0.26102987040083808</v>
      </c>
      <c r="H815" s="27">
        <f t="shared" si="57"/>
        <v>0.30463576158940403</v>
      </c>
      <c r="I815" s="27">
        <f t="shared" si="55"/>
        <v>0.59597684750668845</v>
      </c>
    </row>
    <row r="816" spans="1:9" x14ac:dyDescent="0.35">
      <c r="A816" s="28">
        <v>2017</v>
      </c>
      <c r="B816" s="28">
        <v>7</v>
      </c>
      <c r="C816" s="27">
        <f t="shared" si="56"/>
        <v>2017.5</v>
      </c>
      <c r="D816" s="29">
        <v>9.9467741935483875</v>
      </c>
      <c r="E816" s="28">
        <v>95.6</v>
      </c>
      <c r="F816" s="28">
        <v>73.799999999999983</v>
      </c>
      <c r="G816" s="27">
        <f t="shared" si="54"/>
        <v>0.30500413589714215</v>
      </c>
      <c r="H816" s="27">
        <f t="shared" si="57"/>
        <v>1.25</v>
      </c>
      <c r="I816" s="27">
        <f t="shared" si="55"/>
        <v>1.49961875</v>
      </c>
    </row>
    <row r="817" spans="1:9" x14ac:dyDescent="0.35">
      <c r="A817" s="28">
        <v>2017</v>
      </c>
      <c r="B817" s="28">
        <v>8</v>
      </c>
      <c r="C817" s="27">
        <f t="shared" si="56"/>
        <v>2017.5833333333333</v>
      </c>
      <c r="D817" s="29">
        <v>9.2564516129032253</v>
      </c>
      <c r="E817" s="28">
        <v>97.500000000000014</v>
      </c>
      <c r="F817" s="28">
        <v>79.300000000000011</v>
      </c>
      <c r="G817" s="27">
        <f t="shared" si="54"/>
        <v>0.28310675489764847</v>
      </c>
      <c r="H817" s="27">
        <f t="shared" si="57"/>
        <v>1.2295081967213115</v>
      </c>
      <c r="I817" s="27">
        <f t="shared" si="55"/>
        <v>1.4846045149153455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zoomScaleNormal="100" workbookViewId="0">
      <selection activeCell="D4" sqref="D4:F4"/>
    </sheetView>
  </sheetViews>
  <sheetFormatPr defaultColWidth="9" defaultRowHeight="14.5" x14ac:dyDescent="0.35"/>
  <cols>
    <col min="5" max="5" width="10.81640625" customWidth="1"/>
  </cols>
  <sheetData>
    <row r="1" spans="1:6" x14ac:dyDescent="0.35">
      <c r="A1" s="2" t="s">
        <v>86</v>
      </c>
    </row>
    <row r="3" spans="1:6" x14ac:dyDescent="0.35">
      <c r="A3" t="s">
        <v>223</v>
      </c>
      <c r="B3" s="6">
        <v>0.37</v>
      </c>
      <c r="D3" t="s">
        <v>83</v>
      </c>
      <c r="E3" t="s">
        <v>225</v>
      </c>
      <c r="F3" t="s">
        <v>224</v>
      </c>
    </row>
    <row r="4" spans="1:6" x14ac:dyDescent="0.35">
      <c r="A4" t="s">
        <v>87</v>
      </c>
      <c r="B4" s="6">
        <v>0.5</v>
      </c>
      <c r="D4" s="34" t="s">
        <v>12</v>
      </c>
      <c r="E4" s="34" t="s">
        <v>84</v>
      </c>
      <c r="F4" s="34" t="s">
        <v>14</v>
      </c>
    </row>
    <row r="5" spans="1:6" x14ac:dyDescent="0.35">
      <c r="A5" t="s">
        <v>82</v>
      </c>
      <c r="B5" s="6">
        <v>0.45</v>
      </c>
      <c r="D5" s="9">
        <v>1959</v>
      </c>
      <c r="E5" s="9">
        <v>7017.9632847608073</v>
      </c>
      <c r="F5" s="7">
        <f t="shared" ref="F5:F62" si="0">((E5-(E5*$B$3))+(E5*$B$4))*$B$5/1000</f>
        <v>3.5686343303008705</v>
      </c>
    </row>
    <row r="6" spans="1:6" x14ac:dyDescent="0.35">
      <c r="D6" s="9">
        <v>1960</v>
      </c>
      <c r="E6" s="9">
        <v>7482.8600294286234</v>
      </c>
      <c r="F6" s="7">
        <f t="shared" si="0"/>
        <v>3.8050343249644554</v>
      </c>
    </row>
    <row r="7" spans="1:6" x14ac:dyDescent="0.35">
      <c r="D7" s="9">
        <v>1961</v>
      </c>
      <c r="E7" s="9">
        <v>7312.1373127982706</v>
      </c>
      <c r="F7" s="7">
        <f t="shared" si="0"/>
        <v>3.7182218235579207</v>
      </c>
    </row>
    <row r="8" spans="1:6" x14ac:dyDescent="0.35">
      <c r="D8" s="9">
        <v>1962</v>
      </c>
      <c r="E8" s="9">
        <v>6088.9908796518803</v>
      </c>
      <c r="F8" s="7">
        <f t="shared" si="0"/>
        <v>3.0962518623029811</v>
      </c>
    </row>
    <row r="9" spans="1:6" x14ac:dyDescent="0.35">
      <c r="D9" s="9">
        <v>1963</v>
      </c>
      <c r="E9" s="9">
        <v>7279.3454330492104</v>
      </c>
      <c r="F9" s="7">
        <f t="shared" si="0"/>
        <v>3.7015471527055239</v>
      </c>
    </row>
    <row r="10" spans="1:6" x14ac:dyDescent="0.35">
      <c r="D10" s="9">
        <v>1964</v>
      </c>
      <c r="E10" s="9">
        <v>7149.1524412895114</v>
      </c>
      <c r="F10" s="7">
        <f t="shared" si="0"/>
        <v>3.6353440163957167</v>
      </c>
    </row>
    <row r="11" spans="1:6" x14ac:dyDescent="0.35">
      <c r="D11" s="9">
        <v>1965</v>
      </c>
      <c r="E11" s="9">
        <v>7482.8600294286234</v>
      </c>
      <c r="F11" s="7">
        <f t="shared" si="0"/>
        <v>3.8050343249644554</v>
      </c>
    </row>
    <row r="12" spans="1:6" x14ac:dyDescent="0.35">
      <c r="D12" s="9">
        <v>1966</v>
      </c>
      <c r="E12" s="9">
        <v>5440.1996036316887</v>
      </c>
      <c r="F12" s="7">
        <f t="shared" si="0"/>
        <v>2.7663414984467138</v>
      </c>
    </row>
    <row r="13" spans="1:6" x14ac:dyDescent="0.35">
      <c r="D13" s="9">
        <v>1967</v>
      </c>
      <c r="E13" s="9">
        <v>6135.6491702419289</v>
      </c>
      <c r="F13" s="7">
        <f t="shared" si="0"/>
        <v>3.1199776030680204</v>
      </c>
    </row>
    <row r="14" spans="1:6" x14ac:dyDescent="0.35">
      <c r="D14" s="9">
        <v>1968</v>
      </c>
      <c r="E14" s="9">
        <v>6294.0358671833046</v>
      </c>
      <c r="F14" s="7">
        <f t="shared" si="0"/>
        <v>3.2005172384627105</v>
      </c>
    </row>
    <row r="15" spans="1:6" x14ac:dyDescent="0.35">
      <c r="D15" s="9">
        <v>1969</v>
      </c>
      <c r="E15" s="9">
        <v>7004.1812284215575</v>
      </c>
      <c r="F15" s="7">
        <f t="shared" si="0"/>
        <v>3.561626154652362</v>
      </c>
    </row>
    <row r="16" spans="1:6" x14ac:dyDescent="0.35">
      <c r="D16" s="9">
        <v>1970</v>
      </c>
      <c r="E16" s="9">
        <v>7017.9632847608073</v>
      </c>
      <c r="F16" s="7">
        <f t="shared" si="0"/>
        <v>3.5686343303008705</v>
      </c>
    </row>
    <row r="17" spans="4:6" x14ac:dyDescent="0.35">
      <c r="D17" s="9">
        <v>1971</v>
      </c>
      <c r="E17" s="9">
        <v>7312.1373127982706</v>
      </c>
      <c r="F17" s="7">
        <f t="shared" si="0"/>
        <v>3.7182218235579207</v>
      </c>
    </row>
    <row r="18" spans="4:6" x14ac:dyDescent="0.35">
      <c r="D18" s="9">
        <v>1972</v>
      </c>
      <c r="E18" s="9">
        <v>6088.9908796518803</v>
      </c>
      <c r="F18" s="7">
        <f t="shared" si="0"/>
        <v>3.0962518623029811</v>
      </c>
    </row>
    <row r="19" spans="4:6" x14ac:dyDescent="0.35">
      <c r="D19" s="9">
        <v>1973</v>
      </c>
      <c r="E19" s="9">
        <v>7279.3454330492104</v>
      </c>
      <c r="F19" s="7">
        <f t="shared" si="0"/>
        <v>3.7015471527055239</v>
      </c>
    </row>
    <row r="20" spans="4:6" x14ac:dyDescent="0.35">
      <c r="D20" s="9">
        <v>1974</v>
      </c>
      <c r="E20" s="9">
        <v>7149.1524412895114</v>
      </c>
      <c r="F20" s="7">
        <f t="shared" si="0"/>
        <v>3.6353440163957167</v>
      </c>
    </row>
    <row r="21" spans="4:6" x14ac:dyDescent="0.35">
      <c r="D21" s="9">
        <v>1975</v>
      </c>
      <c r="E21" s="9">
        <v>7482.8600294286234</v>
      </c>
      <c r="F21" s="7">
        <f t="shared" si="0"/>
        <v>3.8050343249644554</v>
      </c>
    </row>
    <row r="22" spans="4:6" x14ac:dyDescent="0.35">
      <c r="D22" s="9">
        <v>1976</v>
      </c>
      <c r="E22" s="9">
        <v>5440.1996036316887</v>
      </c>
      <c r="F22" s="7">
        <f t="shared" si="0"/>
        <v>2.7663414984467138</v>
      </c>
    </row>
    <row r="23" spans="4:6" x14ac:dyDescent="0.35">
      <c r="D23" s="9">
        <v>1977</v>
      </c>
      <c r="E23" s="9">
        <v>6135.6491702419289</v>
      </c>
      <c r="F23" s="7">
        <f t="shared" si="0"/>
        <v>3.1199776030680204</v>
      </c>
    </row>
    <row r="24" spans="4:6" x14ac:dyDescent="0.35">
      <c r="D24" s="9">
        <v>1978</v>
      </c>
      <c r="E24" s="9">
        <v>6294.0358671833046</v>
      </c>
      <c r="F24" s="7">
        <f t="shared" si="0"/>
        <v>3.2005172384627105</v>
      </c>
    </row>
    <row r="25" spans="4:6" x14ac:dyDescent="0.35">
      <c r="D25" s="9">
        <v>1979</v>
      </c>
      <c r="E25" s="9">
        <v>7004.1812284215575</v>
      </c>
      <c r="F25" s="7">
        <f t="shared" si="0"/>
        <v>3.561626154652362</v>
      </c>
    </row>
    <row r="26" spans="4:6" x14ac:dyDescent="0.35">
      <c r="D26" s="9">
        <v>1980</v>
      </c>
      <c r="E26" s="9">
        <v>7336.9574514088827</v>
      </c>
      <c r="F26" s="7">
        <f t="shared" si="0"/>
        <v>3.7308428640414171</v>
      </c>
    </row>
    <row r="27" spans="4:6" x14ac:dyDescent="0.35">
      <c r="D27" s="9">
        <v>1981</v>
      </c>
      <c r="E27" s="9">
        <v>6923.9889496654359</v>
      </c>
      <c r="F27" s="7">
        <f t="shared" si="0"/>
        <v>3.5208483809048738</v>
      </c>
    </row>
    <row r="28" spans="4:6" x14ac:dyDescent="0.35">
      <c r="D28" s="9">
        <v>1982</v>
      </c>
      <c r="E28" s="9">
        <v>5449.35171651162</v>
      </c>
      <c r="F28" s="7">
        <f t="shared" si="0"/>
        <v>2.7709953478461591</v>
      </c>
    </row>
    <row r="29" spans="4:6" x14ac:dyDescent="0.35">
      <c r="D29" s="9">
        <v>1983</v>
      </c>
      <c r="E29" s="9">
        <v>6995.0673472870958</v>
      </c>
      <c r="F29" s="7">
        <f t="shared" si="0"/>
        <v>3.5569917460954881</v>
      </c>
    </row>
    <row r="30" spans="4:6" x14ac:dyDescent="0.35">
      <c r="D30" s="9">
        <v>1984</v>
      </c>
      <c r="E30" s="9">
        <v>6391.9445696754647</v>
      </c>
      <c r="F30" s="7">
        <f t="shared" si="0"/>
        <v>3.2503038136799738</v>
      </c>
    </row>
    <row r="31" spans="4:6" x14ac:dyDescent="0.35">
      <c r="D31" s="9">
        <v>1985</v>
      </c>
      <c r="E31" s="9">
        <v>6773.7756795967907</v>
      </c>
      <c r="F31" s="7">
        <f t="shared" si="0"/>
        <v>3.4444649330749684</v>
      </c>
    </row>
    <row r="32" spans="4:6" x14ac:dyDescent="0.35">
      <c r="D32" s="9">
        <v>1986</v>
      </c>
      <c r="E32" s="9">
        <v>6933.9650479603988</v>
      </c>
      <c r="F32" s="7">
        <f t="shared" si="0"/>
        <v>3.525921226887863</v>
      </c>
    </row>
    <row r="33" spans="4:6" x14ac:dyDescent="0.35">
      <c r="D33" s="9">
        <v>1987</v>
      </c>
      <c r="E33" s="9">
        <v>6850.9791125814454</v>
      </c>
      <c r="F33" s="7">
        <f t="shared" si="0"/>
        <v>3.4837228787476646</v>
      </c>
    </row>
    <row r="34" spans="4:6" x14ac:dyDescent="0.35">
      <c r="D34" s="9">
        <v>1988</v>
      </c>
      <c r="E34" s="9">
        <v>6809.5541958716467</v>
      </c>
      <c r="F34" s="7">
        <f t="shared" si="0"/>
        <v>3.4626583086007328</v>
      </c>
    </row>
    <row r="35" spans="4:6" x14ac:dyDescent="0.35">
      <c r="D35" s="9">
        <v>1989</v>
      </c>
      <c r="E35" s="9">
        <v>7060.8103187439683</v>
      </c>
      <c r="F35" s="7">
        <f t="shared" si="0"/>
        <v>3.590422047081308</v>
      </c>
    </row>
    <row r="36" spans="4:6" x14ac:dyDescent="0.35">
      <c r="D36" s="9">
        <v>1990</v>
      </c>
      <c r="E36" s="9">
        <v>6289.0195903840067</v>
      </c>
      <c r="F36" s="7">
        <f t="shared" si="0"/>
        <v>3.1979664617102674</v>
      </c>
    </row>
    <row r="37" spans="4:6" x14ac:dyDescent="0.35">
      <c r="D37" s="9">
        <v>1991</v>
      </c>
      <c r="E37" s="9">
        <v>6441.6960259400876</v>
      </c>
      <c r="F37" s="7">
        <f t="shared" si="0"/>
        <v>3.2756024291905348</v>
      </c>
    </row>
    <row r="38" spans="4:6" x14ac:dyDescent="0.35">
      <c r="D38" s="9">
        <v>1992</v>
      </c>
      <c r="E38" s="9">
        <v>7884.5608357609199</v>
      </c>
      <c r="F38" s="7">
        <f t="shared" si="0"/>
        <v>4.0092991849844273</v>
      </c>
    </row>
    <row r="39" spans="4:6" x14ac:dyDescent="0.35">
      <c r="D39" s="9">
        <v>1993</v>
      </c>
      <c r="E39" s="9">
        <v>6890.0824372762545</v>
      </c>
      <c r="F39" s="7">
        <f t="shared" si="0"/>
        <v>3.5036069193549757</v>
      </c>
    </row>
    <row r="40" spans="4:6" x14ac:dyDescent="0.35">
      <c r="D40" s="9">
        <v>1994</v>
      </c>
      <c r="E40" s="9">
        <v>5919.9383106794194</v>
      </c>
      <c r="F40" s="7">
        <f t="shared" si="0"/>
        <v>3.0102886309804848</v>
      </c>
    </row>
    <row r="41" spans="4:6" x14ac:dyDescent="0.35">
      <c r="D41" s="9">
        <v>1995</v>
      </c>
      <c r="E41" s="9">
        <v>6617.9495813030017</v>
      </c>
      <c r="F41" s="7">
        <f t="shared" si="0"/>
        <v>3.3652273620925768</v>
      </c>
    </row>
    <row r="42" spans="4:6" x14ac:dyDescent="0.35">
      <c r="D42" s="9">
        <v>1996</v>
      </c>
      <c r="E42" s="9">
        <v>7503.0643648072537</v>
      </c>
      <c r="F42" s="7">
        <f t="shared" si="0"/>
        <v>3.8153082295044891</v>
      </c>
    </row>
    <row r="43" spans="4:6" x14ac:dyDescent="0.35">
      <c r="D43" s="9">
        <v>1997</v>
      </c>
      <c r="E43" s="9">
        <v>5986.328304710988</v>
      </c>
      <c r="F43" s="7">
        <f t="shared" si="0"/>
        <v>3.0440479429455376</v>
      </c>
    </row>
    <row r="44" spans="4:6" x14ac:dyDescent="0.35">
      <c r="D44" s="9">
        <v>1998</v>
      </c>
      <c r="E44" s="9">
        <v>7798.6262148165288</v>
      </c>
      <c r="F44" s="7">
        <f t="shared" si="0"/>
        <v>3.9656014302342055</v>
      </c>
    </row>
    <row r="45" spans="4:6" x14ac:dyDescent="0.35">
      <c r="D45" s="9">
        <v>1999</v>
      </c>
      <c r="E45" s="9">
        <v>7224.8640505977273</v>
      </c>
      <c r="F45" s="7">
        <f t="shared" si="0"/>
        <v>3.6738433697289445</v>
      </c>
    </row>
    <row r="46" spans="4:6" x14ac:dyDescent="0.35">
      <c r="D46" s="9">
        <v>2000</v>
      </c>
      <c r="E46" s="9">
        <v>7841.0427892346797</v>
      </c>
      <c r="F46" s="7">
        <f t="shared" si="0"/>
        <v>3.9871702583258348</v>
      </c>
    </row>
    <row r="47" spans="4:6" x14ac:dyDescent="0.35">
      <c r="D47" s="9">
        <v>2001</v>
      </c>
      <c r="E47" s="9">
        <v>6665.2809565956331</v>
      </c>
      <c r="F47" s="7">
        <f t="shared" si="0"/>
        <v>3.3892953664288794</v>
      </c>
    </row>
    <row r="48" spans="4:6" x14ac:dyDescent="0.35">
      <c r="D48" s="9">
        <v>2002</v>
      </c>
      <c r="E48" s="9">
        <v>6406.2101349928207</v>
      </c>
      <c r="F48" s="7">
        <f t="shared" si="0"/>
        <v>3.2575578536438496</v>
      </c>
    </row>
    <row r="49" spans="4:6" x14ac:dyDescent="0.35">
      <c r="D49" s="9">
        <v>2003</v>
      </c>
      <c r="E49" s="9">
        <v>7486.7314209982833</v>
      </c>
      <c r="F49" s="7">
        <f t="shared" si="0"/>
        <v>3.8070029275776274</v>
      </c>
    </row>
    <row r="50" spans="4:6" x14ac:dyDescent="0.35">
      <c r="D50" s="9">
        <v>2004</v>
      </c>
      <c r="E50" s="9">
        <v>6356.38372194775</v>
      </c>
      <c r="F50" s="7">
        <f t="shared" si="0"/>
        <v>3.2322211226104312</v>
      </c>
    </row>
    <row r="51" spans="4:6" x14ac:dyDescent="0.35">
      <c r="D51" s="9">
        <v>2005</v>
      </c>
      <c r="E51" s="9">
        <v>7093.2562805617508</v>
      </c>
      <c r="F51" s="7">
        <f t="shared" si="0"/>
        <v>3.6069208186656501</v>
      </c>
    </row>
    <row r="52" spans="4:6" x14ac:dyDescent="0.35">
      <c r="D52" s="9">
        <v>2006</v>
      </c>
      <c r="E52" s="9">
        <v>4970.9120771908365</v>
      </c>
      <c r="F52" s="7">
        <f t="shared" si="0"/>
        <v>2.5277087912515408</v>
      </c>
    </row>
    <row r="53" spans="4:6" x14ac:dyDescent="0.35">
      <c r="D53" s="9">
        <v>2007</v>
      </c>
      <c r="E53" s="9">
        <v>6489.7652173767347</v>
      </c>
      <c r="F53" s="7">
        <f t="shared" si="0"/>
        <v>3.3000456130360698</v>
      </c>
    </row>
    <row r="54" spans="4:6" x14ac:dyDescent="0.35">
      <c r="D54" s="9">
        <v>2008</v>
      </c>
      <c r="E54" s="9">
        <v>6388.5303134291435</v>
      </c>
      <c r="F54" s="7">
        <f t="shared" si="0"/>
        <v>3.2485676643787191</v>
      </c>
    </row>
    <row r="55" spans="4:6" x14ac:dyDescent="0.35">
      <c r="D55" s="9">
        <v>2009</v>
      </c>
      <c r="E55" s="9">
        <v>8087.4810419373434</v>
      </c>
      <c r="F55" s="7">
        <f t="shared" si="0"/>
        <v>4.1124841098251395</v>
      </c>
    </row>
    <row r="56" spans="4:6" x14ac:dyDescent="0.35">
      <c r="D56" s="9">
        <v>2010</v>
      </c>
      <c r="E56" s="9">
        <v>6388.0174947233727</v>
      </c>
      <c r="F56" s="7">
        <f t="shared" si="0"/>
        <v>3.2483068960668353</v>
      </c>
    </row>
    <row r="57" spans="4:6" x14ac:dyDescent="0.35">
      <c r="D57" s="9">
        <v>2011</v>
      </c>
      <c r="E57" s="9">
        <v>7246.4101338567207</v>
      </c>
      <c r="F57" s="7">
        <f t="shared" si="0"/>
        <v>3.6847995530661426</v>
      </c>
    </row>
    <row r="58" spans="4:6" x14ac:dyDescent="0.35">
      <c r="D58" s="9">
        <v>2012</v>
      </c>
      <c r="E58" s="9">
        <v>6000.5731620194574</v>
      </c>
      <c r="F58" s="7">
        <f t="shared" si="0"/>
        <v>3.0512914528868942</v>
      </c>
    </row>
    <row r="59" spans="4:6" x14ac:dyDescent="0.35">
      <c r="D59" s="9">
        <v>2013</v>
      </c>
      <c r="E59" s="9">
        <v>7478.7702631885832</v>
      </c>
      <c r="F59" s="7">
        <f t="shared" si="0"/>
        <v>3.8029546788313948</v>
      </c>
    </row>
    <row r="60" spans="4:6" x14ac:dyDescent="0.35">
      <c r="D60" s="9">
        <v>2014</v>
      </c>
      <c r="E60" s="9">
        <v>5657.9517265204076</v>
      </c>
      <c r="F60" s="7">
        <f t="shared" si="0"/>
        <v>2.8770684529356276</v>
      </c>
    </row>
    <row r="61" spans="4:6" x14ac:dyDescent="0.35">
      <c r="D61" s="9">
        <v>2015</v>
      </c>
      <c r="E61" s="9">
        <v>6021.8921765502928</v>
      </c>
      <c r="F61" s="7">
        <f t="shared" si="0"/>
        <v>3.0621321717758239</v>
      </c>
    </row>
    <row r="62" spans="4:6" x14ac:dyDescent="0.35">
      <c r="D62" s="9">
        <v>2016</v>
      </c>
      <c r="E62" s="9">
        <v>8638.7331331145251</v>
      </c>
      <c r="F62" s="7">
        <f t="shared" si="0"/>
        <v>4.392795798188736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62"/>
  <sheetViews>
    <sheetView zoomScale="85" zoomScaleNormal="85" workbookViewId="0">
      <selection activeCell="AI3" sqref="AI3"/>
    </sheetView>
  </sheetViews>
  <sheetFormatPr defaultRowHeight="14.5" x14ac:dyDescent="0.35"/>
  <cols>
    <col min="1" max="1" width="22.54296875" customWidth="1"/>
    <col min="15" max="15" width="9.1796875"/>
    <col min="19" max="19" width="9.1796875"/>
    <col min="23" max="23" width="9.1796875"/>
    <col min="25" max="25" width="9.1796875"/>
    <col min="32" max="33" width="9.1796875"/>
    <col min="35" max="44" width="9.1796875"/>
  </cols>
  <sheetData>
    <row r="1" spans="1:35" x14ac:dyDescent="0.35">
      <c r="A1" t="s">
        <v>197</v>
      </c>
      <c r="B1" t="s">
        <v>43</v>
      </c>
      <c r="C1">
        <f>VLOOKUP($B1,TillageFactors,2,FALSE)</f>
        <v>3.036</v>
      </c>
    </row>
    <row r="2" spans="1:35" x14ac:dyDescent="0.35">
      <c r="L2" t="s">
        <v>67</v>
      </c>
      <c r="P2" t="s">
        <v>69</v>
      </c>
      <c r="T2" t="s">
        <v>68</v>
      </c>
      <c r="X2" t="s">
        <v>70</v>
      </c>
    </row>
    <row r="3" spans="1:35" s="30" customFormat="1" ht="16.5" x14ac:dyDescent="0.35">
      <c r="A3" s="34" t="s">
        <v>140</v>
      </c>
      <c r="B3" s="34" t="s">
        <v>11</v>
      </c>
      <c r="C3" s="34" t="s">
        <v>12</v>
      </c>
      <c r="D3" s="34" t="s">
        <v>2</v>
      </c>
      <c r="E3" s="34" t="s">
        <v>3</v>
      </c>
      <c r="F3" s="34" t="s">
        <v>14</v>
      </c>
      <c r="G3" s="34" t="s">
        <v>66</v>
      </c>
      <c r="H3" s="34" t="s">
        <v>38</v>
      </c>
      <c r="I3" s="34" t="s">
        <v>39</v>
      </c>
      <c r="J3" s="34" t="s">
        <v>128</v>
      </c>
      <c r="K3" s="34" t="s">
        <v>65</v>
      </c>
      <c r="L3" s="34" t="s">
        <v>71</v>
      </c>
      <c r="M3" s="34" t="s">
        <v>72</v>
      </c>
      <c r="N3" s="34" t="s">
        <v>73</v>
      </c>
      <c r="O3" s="34" t="s">
        <v>144</v>
      </c>
      <c r="P3" s="34" t="s">
        <v>77</v>
      </c>
      <c r="Q3" s="34" t="s">
        <v>74</v>
      </c>
      <c r="R3" s="34" t="s">
        <v>75</v>
      </c>
      <c r="S3" s="34" t="s">
        <v>145</v>
      </c>
      <c r="T3" s="34" t="s">
        <v>76</v>
      </c>
      <c r="U3" s="34" t="s">
        <v>78</v>
      </c>
      <c r="V3" s="34" t="s">
        <v>79</v>
      </c>
      <c r="W3" s="34" t="s">
        <v>146</v>
      </c>
      <c r="X3" s="34" t="s">
        <v>85</v>
      </c>
      <c r="Y3" s="34" t="s">
        <v>147</v>
      </c>
      <c r="AA3" s="36" t="s">
        <v>148</v>
      </c>
      <c r="AI3" s="36" t="s">
        <v>149</v>
      </c>
    </row>
    <row r="4" spans="1:35" x14ac:dyDescent="0.35">
      <c r="A4" s="31" t="s">
        <v>141</v>
      </c>
      <c r="B4" s="11">
        <v>-10</v>
      </c>
      <c r="C4" s="11">
        <v>1959</v>
      </c>
      <c r="D4" s="12">
        <f t="shared" ref="D4:E14" si="0">INDEX(AnnFac_matrix,MATCH($C4,AnnFac_rows,0),MATCH(D$3,AnnFac_columns,0))</f>
        <v>0.35911802198885917</v>
      </c>
      <c r="E4" s="12">
        <f t="shared" si="0"/>
        <v>0.6281938987368636</v>
      </c>
      <c r="F4" s="12">
        <f t="shared" ref="F4:F14" si="1">INDEX(CI_matrix,MATCH($C4,CI_rows,0),MATCH(F$3,CI_columns,0))</f>
        <v>3.5686343303008705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35" x14ac:dyDescent="0.35">
      <c r="A5" s="31"/>
      <c r="B5" s="11">
        <v>-9</v>
      </c>
      <c r="C5" s="11">
        <v>1960</v>
      </c>
      <c r="D5" s="12">
        <f t="shared" si="0"/>
        <v>0.33469792599198628</v>
      </c>
      <c r="E5" s="12">
        <f t="shared" si="0"/>
        <v>0.87521080289854902</v>
      </c>
      <c r="F5" s="12">
        <f t="shared" si="1"/>
        <v>3.8050343249644554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35" x14ac:dyDescent="0.35">
      <c r="A6" s="31"/>
      <c r="B6" s="11">
        <v>-8</v>
      </c>
      <c r="C6" s="11">
        <v>1961</v>
      </c>
      <c r="D6" s="12">
        <f t="shared" si="0"/>
        <v>0.37106086316345249</v>
      </c>
      <c r="E6" s="12">
        <f t="shared" si="0"/>
        <v>0.8257873333187794</v>
      </c>
      <c r="F6" s="12">
        <f t="shared" si="1"/>
        <v>3.7182218235579207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35" x14ac:dyDescent="0.35">
      <c r="A7" s="31"/>
      <c r="B7" s="11">
        <v>-7</v>
      </c>
      <c r="C7" s="11">
        <v>1962</v>
      </c>
      <c r="D7" s="12">
        <f t="shared" si="0"/>
        <v>0.34926372172856857</v>
      </c>
      <c r="E7" s="12">
        <f t="shared" si="0"/>
        <v>0.83669548911756997</v>
      </c>
      <c r="F7" s="12">
        <f t="shared" si="1"/>
        <v>3.0962518623029811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5" x14ac:dyDescent="0.35">
      <c r="A8" s="31"/>
      <c r="B8" s="11">
        <v>-6</v>
      </c>
      <c r="C8" s="11">
        <v>1963</v>
      </c>
      <c r="D8" s="12">
        <f t="shared" si="0"/>
        <v>0.35193921438830955</v>
      </c>
      <c r="E8" s="12">
        <f t="shared" si="0"/>
        <v>0.87926720149679283</v>
      </c>
      <c r="F8" s="12">
        <f t="shared" si="1"/>
        <v>3.7015471527055239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35" x14ac:dyDescent="0.35">
      <c r="A9" s="31"/>
      <c r="B9" s="11">
        <v>-5</v>
      </c>
      <c r="C9" s="11">
        <v>1964</v>
      </c>
      <c r="D9" s="12">
        <f t="shared" si="0"/>
        <v>0.31528877097539953</v>
      </c>
      <c r="E9" s="12">
        <f t="shared" si="0"/>
        <v>0.85946464689295843</v>
      </c>
      <c r="F9" s="12">
        <f t="shared" si="1"/>
        <v>3.6353440163957167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35" x14ac:dyDescent="0.35">
      <c r="A10" s="31"/>
      <c r="B10" s="11">
        <v>-4</v>
      </c>
      <c r="C10" s="11">
        <v>1965</v>
      </c>
      <c r="D10" s="12">
        <f t="shared" si="0"/>
        <v>0.36354532931014377</v>
      </c>
      <c r="E10" s="12">
        <f t="shared" si="0"/>
        <v>0.74715619332267158</v>
      </c>
      <c r="F10" s="12">
        <f t="shared" si="1"/>
        <v>3.8050343249644554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35" x14ac:dyDescent="0.35">
      <c r="A11" s="31"/>
      <c r="B11" s="11">
        <v>-3</v>
      </c>
      <c r="C11" s="11">
        <v>1966</v>
      </c>
      <c r="D11" s="12">
        <f t="shared" si="0"/>
        <v>0.34017289684212454</v>
      </c>
      <c r="E11" s="12">
        <f t="shared" si="0"/>
        <v>0.82824107513422041</v>
      </c>
      <c r="F11" s="12">
        <f t="shared" si="1"/>
        <v>2.7663414984467138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35" x14ac:dyDescent="0.35">
      <c r="A12" s="31"/>
      <c r="B12" s="11">
        <v>-2</v>
      </c>
      <c r="C12" s="11">
        <v>1967</v>
      </c>
      <c r="D12" s="12">
        <f t="shared" si="0"/>
        <v>0.3584337421748704</v>
      </c>
      <c r="E12" s="12">
        <f t="shared" si="0"/>
        <v>0.61752008374946332</v>
      </c>
      <c r="F12" s="12">
        <f t="shared" si="1"/>
        <v>3.1199776030680204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35" x14ac:dyDescent="0.35">
      <c r="A13" s="31"/>
      <c r="B13" s="11">
        <v>-1</v>
      </c>
      <c r="C13" s="11">
        <v>1968</v>
      </c>
      <c r="D13" s="12">
        <f t="shared" si="0"/>
        <v>0.35932502807833488</v>
      </c>
      <c r="E13" s="12">
        <f t="shared" si="0"/>
        <v>0.93401516151164854</v>
      </c>
      <c r="F13" s="12">
        <f t="shared" si="1"/>
        <v>3.2005172384627105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35" x14ac:dyDescent="0.35">
      <c r="A14" s="31"/>
      <c r="B14" s="11">
        <v>0</v>
      </c>
      <c r="C14" s="11">
        <v>1969</v>
      </c>
      <c r="D14" s="12">
        <f t="shared" si="0"/>
        <v>0.33351158308736562</v>
      </c>
      <c r="E14" s="12">
        <f t="shared" si="0"/>
        <v>0.79766658762766474</v>
      </c>
      <c r="F14" s="12">
        <f t="shared" si="1"/>
        <v>3.561626154652362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35" s="23" customFormat="1" ht="29" x14ac:dyDescent="0.35">
      <c r="A15" s="35" t="s">
        <v>142</v>
      </c>
      <c r="B15" s="15"/>
      <c r="C15" s="15"/>
      <c r="D15" s="13">
        <f>AVERAGE(D4:D14)</f>
        <v>0.3487597361572195</v>
      </c>
      <c r="E15" s="13">
        <f>AVERAGE(E4:E14)</f>
        <v>0.80265622489156208</v>
      </c>
      <c r="F15" s="13">
        <f t="shared" ref="F15" si="2">AVERAGE(F4:F14)</f>
        <v>3.4525936663474299</v>
      </c>
      <c r="G15" s="13">
        <f t="shared" ref="G15" si="3">sand</f>
        <v>0.25</v>
      </c>
      <c r="H15" s="13">
        <f t="shared" ref="H15" si="4">LC</f>
        <v>0.111</v>
      </c>
      <c r="I15" s="13">
        <f t="shared" ref="I15" si="5">NC</f>
        <v>2.1000000000000001E-2</v>
      </c>
      <c r="J15" s="13">
        <f t="shared" ref="J15:J62" si="6">F15*(sp1_all - sp2_all*(H15/I15))</f>
        <v>2.6062149904256886</v>
      </c>
      <c r="K15" s="16">
        <f t="shared" ref="K15:K62" si="7">((f1_all*J15) + ((F15*(1-H15)-J15)*f2_all) + (F15*H15*f3_all*(f7_all+f6_all*f8_all)))/(1-(f4_all*f7_all) - (f5_all*f8_all) - (f4_all*f6_all*f8_all))</f>
        <v>1.7431664476699453</v>
      </c>
      <c r="L15" s="13">
        <f t="shared" ref="L15:L62" si="8">kfaca*D15*E15*(ka_par1 + ka_par2*sand)*VLOOKUP($B$1,TillageFactors,2,FALSE)</f>
        <v>2.7514869852696706</v>
      </c>
      <c r="M15" s="16">
        <f>K15/L15</f>
        <v>0.63353614136724667</v>
      </c>
      <c r="N15" s="16">
        <f>M15</f>
        <v>0.63353614136724667</v>
      </c>
      <c r="O15" s="16"/>
      <c r="P15" s="13">
        <f t="shared" ref="P15:P62" si="9">kfacs*D15*E15*VLOOKUP($B$1,TillageFactors,2,FALSE)</f>
        <v>0.17762495132706138</v>
      </c>
      <c r="Q15" s="16">
        <f t="shared" ref="Q15" si="10">((H15*F15*f3_all)+(M15*L15*f4_all))/P15</f>
        <v>6.6196914257851933</v>
      </c>
      <c r="R15" s="16">
        <f>Q15</f>
        <v>6.6196914257851933</v>
      </c>
      <c r="S15" s="14"/>
      <c r="T15" s="17">
        <f>kfacp*D15*E15</f>
        <v>1.9287464534729229E-3</v>
      </c>
      <c r="U15" s="16">
        <f t="shared" ref="U15" si="11">((M15*L15*f5_all) + (Q15*P15*f6_all))/T15</f>
        <v>107.99873576586191</v>
      </c>
      <c r="V15" s="16">
        <f>U15</f>
        <v>107.99873576586191</v>
      </c>
      <c r="W15" s="16"/>
      <c r="X15" s="16">
        <f>N15+R15+V15</f>
        <v>115.25196333301434</v>
      </c>
      <c r="Y15" s="14"/>
    </row>
    <row r="16" spans="1:35" x14ac:dyDescent="0.35">
      <c r="A16" s="32" t="s">
        <v>143</v>
      </c>
      <c r="B16">
        <v>1</v>
      </c>
      <c r="C16">
        <v>1970</v>
      </c>
      <c r="D16" s="7">
        <f t="shared" ref="D16:E35" si="12">INDEX(AnnFac_matrix,MATCH($C16,AnnFac_rows,0),MATCH(D$3,AnnFac_columns,0))</f>
        <v>0.33422849837380819</v>
      </c>
      <c r="E16" s="7">
        <f t="shared" si="12"/>
        <v>0.79296396863100194</v>
      </c>
      <c r="F16" s="7">
        <f t="shared" ref="F16:F62" si="13">INDEX(CI_matrix,MATCH($C16,CI_rows,0),MATCH(F$3,CI_columns,0))</f>
        <v>3.5686343303008705</v>
      </c>
      <c r="G16">
        <f t="shared" ref="G16:G62" si="14">sand</f>
        <v>0.25</v>
      </c>
      <c r="H16">
        <f t="shared" ref="H16:H62" si="15">LC</f>
        <v>0.111</v>
      </c>
      <c r="I16">
        <f t="shared" ref="I16:I62" si="16">NC</f>
        <v>2.1000000000000001E-2</v>
      </c>
      <c r="J16" s="7">
        <f>F16*(sp1_all - sp2_all*(H16/I16))</f>
        <v>2.6938091144728289</v>
      </c>
      <c r="K16" s="6">
        <f>((f1_all*J16) + ((F16*(1-H16)-J16)*f2_all) + (F16*H16*f3_all*(f7_all+f6_all*f8_all)))/(1-(f4_all*f7_all) - (f5_all*f8_all) - (f4_all*f6_all*f8_all))</f>
        <v>1.8017537624589968</v>
      </c>
      <c r="L16" s="7">
        <f t="shared" si="8"/>
        <v>2.6050044887970656</v>
      </c>
      <c r="M16" s="6">
        <f>K16/L16</f>
        <v>0.69165092429111608</v>
      </c>
      <c r="N16" s="6">
        <f>N15+(M16-N15)*IF(L16&gt;1, 1, L16)</f>
        <v>0.69165092429111608</v>
      </c>
      <c r="O16" s="6">
        <f>N16-N15</f>
        <v>5.8114782923869401E-2</v>
      </c>
      <c r="P16" s="7">
        <f t="shared" si="9"/>
        <v>0.16816862954705381</v>
      </c>
      <c r="Q16" s="6">
        <f t="shared" ref="Q16:Q62" si="17">((H16*F16*f3_all)+(M16*L16*f4_all))/P16</f>
        <v>7.2269210771232748</v>
      </c>
      <c r="R16" s="6">
        <f>R15+(Q16-R15)*IF(P16&gt;1,1,P16)</f>
        <v>6.7218084040710542</v>
      </c>
      <c r="S16" s="6">
        <f>R16-R15</f>
        <v>0.10211697828586086</v>
      </c>
      <c r="T16" s="8">
        <f t="shared" ref="T16:T62" si="18">kfacp*D16*E16</f>
        <v>1.826064668285519E-3</v>
      </c>
      <c r="U16" s="6">
        <f t="shared" ref="U16:U62" si="19">((M16*L16*f5_all) + (Q16*P16*f6_all))/T16</f>
        <v>117.90554719344733</v>
      </c>
      <c r="V16" s="6">
        <f>V15+(U16-V15)*IF(T16&gt;1,1,T16)</f>
        <v>108.0168262441852</v>
      </c>
      <c r="W16" s="6">
        <f>V16-V15</f>
        <v>1.8090478323287584E-2</v>
      </c>
      <c r="X16" s="6">
        <f>N16+R16+V16</f>
        <v>115.43028557254736</v>
      </c>
      <c r="Y16" s="6">
        <f>X16-X15</f>
        <v>0.17832223953301707</v>
      </c>
    </row>
    <row r="17" spans="1:25" x14ac:dyDescent="0.35">
      <c r="A17" s="32"/>
      <c r="B17">
        <v>2</v>
      </c>
      <c r="C17">
        <v>1971</v>
      </c>
      <c r="D17" s="7">
        <f t="shared" si="12"/>
        <v>0.35867329480230353</v>
      </c>
      <c r="E17" s="7">
        <f t="shared" si="12"/>
        <v>0.95039875899594106</v>
      </c>
      <c r="F17" s="7">
        <f t="shared" si="13"/>
        <v>3.7182218235579207</v>
      </c>
      <c r="G17">
        <f t="shared" si="14"/>
        <v>0.25</v>
      </c>
      <c r="H17">
        <f t="shared" si="15"/>
        <v>0.111</v>
      </c>
      <c r="I17">
        <f t="shared" si="16"/>
        <v>2.1000000000000001E-2</v>
      </c>
      <c r="J17" s="7">
        <f t="shared" si="6"/>
        <v>2.8067263022400075</v>
      </c>
      <c r="K17" s="6">
        <f t="shared" si="7"/>
        <v>1.8772784040576711</v>
      </c>
      <c r="L17" s="7">
        <f t="shared" si="8"/>
        <v>3.3505526529043292</v>
      </c>
      <c r="M17" s="6">
        <f t="shared" ref="M17:M62" si="20">K17/L17</f>
        <v>0.56028918167586672</v>
      </c>
      <c r="N17" s="6">
        <f t="shared" ref="N17:N62" si="21">N16+(M17-N16)*IF(L17&gt;1, 1, L17)</f>
        <v>0.56028918167586672</v>
      </c>
      <c r="O17" s="6">
        <f t="shared" ref="O17:O62" si="22">N17-N16</f>
        <v>-0.13136174261524936</v>
      </c>
      <c r="P17" s="7">
        <f t="shared" si="9"/>
        <v>0.21629822531490489</v>
      </c>
      <c r="Q17" s="6">
        <f t="shared" si="17"/>
        <v>5.8543487099182698</v>
      </c>
      <c r="R17" s="6">
        <f t="shared" ref="R17:R62" si="23">R16+(Q17-R16)*IF(P17&gt;1,1,P17)</f>
        <v>6.5341784116935964</v>
      </c>
      <c r="S17" s="6">
        <f t="shared" ref="S17:S62" si="24">R17-R16</f>
        <v>-0.18762999237745781</v>
      </c>
      <c r="T17" s="8">
        <f t="shared" si="18"/>
        <v>2.3486814878865016E-3</v>
      </c>
      <c r="U17" s="6">
        <f t="shared" si="19"/>
        <v>95.512346231256871</v>
      </c>
      <c r="V17" s="6">
        <f t="shared" ref="V17:V62" si="25">V16+(U17-V16)*IF(T17&gt;1,1,T17)</f>
        <v>107.98745720346318</v>
      </c>
      <c r="W17" s="6">
        <f t="shared" ref="W17:W62" si="26">V17-V16</f>
        <v>-2.9369040722016848E-2</v>
      </c>
      <c r="X17" s="6">
        <f t="shared" ref="X17:X62" si="27">N17+R17+V17</f>
        <v>115.08192479683264</v>
      </c>
      <c r="Y17" s="6">
        <f t="shared" ref="Y17:Y62" si="28">X17-X16</f>
        <v>-0.34836077571472401</v>
      </c>
    </row>
    <row r="18" spans="1:25" x14ac:dyDescent="0.35">
      <c r="A18" s="32"/>
      <c r="B18">
        <v>3</v>
      </c>
      <c r="C18">
        <v>1972</v>
      </c>
      <c r="D18" s="7">
        <f t="shared" si="12"/>
        <v>0.35806415871493263</v>
      </c>
      <c r="E18" s="7">
        <f t="shared" si="12"/>
        <v>0.70199871037669115</v>
      </c>
      <c r="F18" s="7">
        <f t="shared" si="13"/>
        <v>3.0962518623029811</v>
      </c>
      <c r="G18">
        <f t="shared" si="14"/>
        <v>0.25</v>
      </c>
      <c r="H18">
        <f t="shared" si="15"/>
        <v>0.111</v>
      </c>
      <c r="I18">
        <f t="shared" si="16"/>
        <v>2.1000000000000001E-2</v>
      </c>
      <c r="J18" s="7">
        <f t="shared" si="6"/>
        <v>2.3372278343441359</v>
      </c>
      <c r="K18" s="6">
        <f t="shared" si="7"/>
        <v>1.5632544346326274</v>
      </c>
      <c r="L18" s="7">
        <f t="shared" si="8"/>
        <v>2.4706356857507088</v>
      </c>
      <c r="M18" s="6">
        <f t="shared" si="20"/>
        <v>0.63273369021933668</v>
      </c>
      <c r="N18" s="6">
        <f t="shared" si="21"/>
        <v>0.63273369021933668</v>
      </c>
      <c r="O18" s="6">
        <f t="shared" si="22"/>
        <v>7.2444508543469954E-2</v>
      </c>
      <c r="P18" s="7">
        <f t="shared" si="9"/>
        <v>0.15949431917278703</v>
      </c>
      <c r="Q18" s="6">
        <f t="shared" si="17"/>
        <v>6.6113067755078374</v>
      </c>
      <c r="R18" s="6">
        <f t="shared" si="23"/>
        <v>6.5464799475690594</v>
      </c>
      <c r="S18" s="6">
        <f t="shared" si="24"/>
        <v>1.230153587546301E-2</v>
      </c>
      <c r="T18" s="8">
        <f t="shared" si="18"/>
        <v>1.7318743800084832E-3</v>
      </c>
      <c r="U18" s="6">
        <f t="shared" si="19"/>
        <v>107.86194213432401</v>
      </c>
      <c r="V18" s="6">
        <f t="shared" si="25"/>
        <v>107.98723982713064</v>
      </c>
      <c r="W18" s="6">
        <f t="shared" si="26"/>
        <v>-2.1737633254304001E-4</v>
      </c>
      <c r="X18" s="6">
        <f t="shared" si="27"/>
        <v>115.16645346491903</v>
      </c>
      <c r="Y18" s="6">
        <f t="shared" si="28"/>
        <v>8.4528668086392145E-2</v>
      </c>
    </row>
    <row r="19" spans="1:25" x14ac:dyDescent="0.35">
      <c r="A19" s="32"/>
      <c r="B19">
        <v>4</v>
      </c>
      <c r="C19">
        <v>1973</v>
      </c>
      <c r="D19" s="7">
        <f t="shared" si="12"/>
        <v>0.37832912111937039</v>
      </c>
      <c r="E19" s="7">
        <f t="shared" si="12"/>
        <v>0.94730263079853771</v>
      </c>
      <c r="F19" s="7">
        <f t="shared" si="13"/>
        <v>3.7015471527055239</v>
      </c>
      <c r="G19">
        <f t="shared" si="14"/>
        <v>0.25</v>
      </c>
      <c r="H19">
        <f t="shared" si="15"/>
        <v>0.111</v>
      </c>
      <c r="I19">
        <f t="shared" si="16"/>
        <v>2.1000000000000001E-2</v>
      </c>
      <c r="J19" s="7">
        <f t="shared" si="6"/>
        <v>2.794139307842284</v>
      </c>
      <c r="K19" s="6">
        <f t="shared" si="7"/>
        <v>1.8688595950216842</v>
      </c>
      <c r="L19" s="7">
        <f t="shared" si="8"/>
        <v>3.5226545756811318</v>
      </c>
      <c r="M19" s="6">
        <f t="shared" si="20"/>
        <v>0.5305259300538504</v>
      </c>
      <c r="N19" s="6">
        <f t="shared" si="21"/>
        <v>0.5305259300538504</v>
      </c>
      <c r="O19" s="6">
        <f t="shared" si="22"/>
        <v>-0.10220776016548627</v>
      </c>
      <c r="P19" s="7">
        <f t="shared" si="9"/>
        <v>0.22740843438373948</v>
      </c>
      <c r="Q19" s="6">
        <f t="shared" si="17"/>
        <v>5.5433584937317875</v>
      </c>
      <c r="R19" s="6">
        <f t="shared" si="23"/>
        <v>6.3183616682551849</v>
      </c>
      <c r="S19" s="6">
        <f t="shared" si="24"/>
        <v>-0.22811827931387452</v>
      </c>
      <c r="T19" s="8">
        <f t="shared" si="18"/>
        <v>2.4693220633166986E-3</v>
      </c>
      <c r="U19" s="6">
        <f t="shared" si="19"/>
        <v>90.438612725664001</v>
      </c>
      <c r="V19" s="6">
        <f t="shared" si="25"/>
        <v>107.94390661504806</v>
      </c>
      <c r="W19" s="6">
        <f t="shared" si="26"/>
        <v>-4.3333212082572459E-2</v>
      </c>
      <c r="X19" s="6">
        <f t="shared" si="27"/>
        <v>114.7927942133571</v>
      </c>
      <c r="Y19" s="6">
        <f t="shared" si="28"/>
        <v>-0.37365925156193214</v>
      </c>
    </row>
    <row r="20" spans="1:25" x14ac:dyDescent="0.35">
      <c r="A20" s="32"/>
      <c r="B20">
        <v>5</v>
      </c>
      <c r="C20">
        <v>1974</v>
      </c>
      <c r="D20" s="7">
        <f t="shared" si="12"/>
        <v>0.35099360134882018</v>
      </c>
      <c r="E20" s="7">
        <f t="shared" si="12"/>
        <v>1.0764166154275512</v>
      </c>
      <c r="F20" s="7">
        <f t="shared" si="13"/>
        <v>3.6353440163957167</v>
      </c>
      <c r="G20">
        <f t="shared" si="14"/>
        <v>0.25</v>
      </c>
      <c r="H20">
        <f t="shared" si="15"/>
        <v>0.111</v>
      </c>
      <c r="I20">
        <f t="shared" si="16"/>
        <v>2.1000000000000001E-2</v>
      </c>
      <c r="J20" s="7">
        <f t="shared" si="6"/>
        <v>2.7441653975192812</v>
      </c>
      <c r="K20" s="6">
        <f t="shared" si="7"/>
        <v>1.8354345537054657</v>
      </c>
      <c r="L20" s="7">
        <f t="shared" si="8"/>
        <v>3.7135659108809551</v>
      </c>
      <c r="M20" s="6">
        <f t="shared" si="20"/>
        <v>0.49425123930816472</v>
      </c>
      <c r="N20" s="6">
        <f t="shared" si="21"/>
        <v>0.49425123930816472</v>
      </c>
      <c r="O20" s="6">
        <f t="shared" si="22"/>
        <v>-3.6274690745685678E-2</v>
      </c>
      <c r="P20" s="7">
        <f t="shared" si="9"/>
        <v>0.23973290359046165</v>
      </c>
      <c r="Q20" s="6">
        <f t="shared" si="17"/>
        <v>5.1643315627914284</v>
      </c>
      <c r="R20" s="6">
        <f t="shared" si="23"/>
        <v>6.0417026802415519</v>
      </c>
      <c r="S20" s="6">
        <f t="shared" si="24"/>
        <v>-0.27665898801363298</v>
      </c>
      <c r="T20" s="8">
        <f t="shared" si="18"/>
        <v>2.603147722920301E-3</v>
      </c>
      <c r="U20" s="6">
        <f t="shared" si="19"/>
        <v>84.25487594250751</v>
      </c>
      <c r="V20" s="6">
        <f t="shared" si="25"/>
        <v>107.88224056879466</v>
      </c>
      <c r="W20" s="6">
        <f t="shared" si="26"/>
        <v>-6.1666046253407103E-2</v>
      </c>
      <c r="X20" s="6">
        <f t="shared" si="27"/>
        <v>114.41819448834437</v>
      </c>
      <c r="Y20" s="6">
        <f t="shared" si="28"/>
        <v>-0.37459972501272887</v>
      </c>
    </row>
    <row r="21" spans="1:25" ht="15" customHeight="1" x14ac:dyDescent="0.35">
      <c r="A21" s="32"/>
      <c r="B21">
        <v>6</v>
      </c>
      <c r="C21">
        <v>1975</v>
      </c>
      <c r="D21" s="7">
        <f t="shared" si="12"/>
        <v>0.36476802607225872</v>
      </c>
      <c r="E21" s="7">
        <f t="shared" si="12"/>
        <v>0.86392215153089547</v>
      </c>
      <c r="F21" s="7">
        <f t="shared" si="13"/>
        <v>3.8050343249644554</v>
      </c>
      <c r="G21">
        <f t="shared" si="14"/>
        <v>0.25</v>
      </c>
      <c r="H21">
        <f t="shared" si="15"/>
        <v>0.111</v>
      </c>
      <c r="I21">
        <f t="shared" si="16"/>
        <v>2.1000000000000001E-2</v>
      </c>
      <c r="J21" s="7">
        <f t="shared" si="6"/>
        <v>2.8722573390160262</v>
      </c>
      <c r="K21" s="6">
        <f t="shared" si="7"/>
        <v>1.9211088267237315</v>
      </c>
      <c r="L21" s="7">
        <f t="shared" si="8"/>
        <v>3.0974401040792521</v>
      </c>
      <c r="M21" s="6">
        <f t="shared" si="20"/>
        <v>0.62022468947621578</v>
      </c>
      <c r="N21" s="6">
        <f t="shared" si="21"/>
        <v>0.62022468947621578</v>
      </c>
      <c r="O21" s="6">
        <f t="shared" si="22"/>
        <v>0.12597345016805106</v>
      </c>
      <c r="P21" s="7">
        <f t="shared" si="9"/>
        <v>0.19995829552202735</v>
      </c>
      <c r="Q21" s="6">
        <f t="shared" si="17"/>
        <v>6.4806027484484279</v>
      </c>
      <c r="R21" s="6">
        <f t="shared" si="23"/>
        <v>6.1294643897847001</v>
      </c>
      <c r="S21" s="6">
        <f t="shared" si="24"/>
        <v>8.7761709543148214E-2</v>
      </c>
      <c r="T21" s="8">
        <f t="shared" si="18"/>
        <v>2.1712538156898223E-3</v>
      </c>
      <c r="U21" s="6">
        <f t="shared" si="19"/>
        <v>105.72953613924412</v>
      </c>
      <c r="V21" s="6">
        <f t="shared" si="25"/>
        <v>107.87756650108794</v>
      </c>
      <c r="W21" s="6">
        <f t="shared" si="26"/>
        <v>-4.6740677067163006E-3</v>
      </c>
      <c r="X21" s="6">
        <f t="shared" si="27"/>
        <v>114.62725558034886</v>
      </c>
      <c r="Y21" s="6">
        <f t="shared" si="28"/>
        <v>0.20906109200448952</v>
      </c>
    </row>
    <row r="22" spans="1:25" x14ac:dyDescent="0.35">
      <c r="A22" s="32"/>
      <c r="B22">
        <v>7</v>
      </c>
      <c r="C22">
        <v>1976</v>
      </c>
      <c r="D22" s="7">
        <f t="shared" si="12"/>
        <v>0.3459423800253853</v>
      </c>
      <c r="E22" s="7">
        <f t="shared" si="12"/>
        <v>0.6905237001655713</v>
      </c>
      <c r="F22" s="7">
        <f t="shared" si="13"/>
        <v>2.7663414984467138</v>
      </c>
      <c r="G22">
        <f t="shared" si="14"/>
        <v>0.25</v>
      </c>
      <c r="H22">
        <f t="shared" si="15"/>
        <v>0.111</v>
      </c>
      <c r="I22">
        <f t="shared" si="16"/>
        <v>2.1000000000000001E-2</v>
      </c>
      <c r="J22" s="7">
        <f t="shared" si="6"/>
        <v>2.088192639684634</v>
      </c>
      <c r="K22" s="6">
        <f t="shared" si="7"/>
        <v>1.3966872875575915</v>
      </c>
      <c r="L22" s="7">
        <f t="shared" si="8"/>
        <v>2.3479773455595825</v>
      </c>
      <c r="M22" s="6">
        <f t="shared" si="20"/>
        <v>0.59484700318721584</v>
      </c>
      <c r="N22" s="6">
        <f t="shared" si="21"/>
        <v>0.59484700318721584</v>
      </c>
      <c r="O22" s="6">
        <f t="shared" si="22"/>
        <v>-2.5377686288999945E-2</v>
      </c>
      <c r="P22" s="7">
        <f t="shared" si="9"/>
        <v>0.15157598925774601</v>
      </c>
      <c r="Q22" s="6">
        <f t="shared" si="17"/>
        <v>6.2154364203349095</v>
      </c>
      <c r="R22" s="6">
        <f t="shared" si="23"/>
        <v>6.142495685363845</v>
      </c>
      <c r="S22" s="6">
        <f t="shared" si="24"/>
        <v>1.3031295579144953E-2</v>
      </c>
      <c r="T22" s="8">
        <f t="shared" si="18"/>
        <v>1.6458929307415794E-3</v>
      </c>
      <c r="U22" s="6">
        <f t="shared" si="19"/>
        <v>101.40340877741795</v>
      </c>
      <c r="V22" s="6">
        <f t="shared" si="25"/>
        <v>107.86691073065805</v>
      </c>
      <c r="W22" s="6">
        <f t="shared" si="26"/>
        <v>-1.0655770429892186E-2</v>
      </c>
      <c r="X22" s="6">
        <f t="shared" si="27"/>
        <v>114.60425341920912</v>
      </c>
      <c r="Y22" s="6">
        <f t="shared" si="28"/>
        <v>-2.3002161139743293E-2</v>
      </c>
    </row>
    <row r="23" spans="1:25" x14ac:dyDescent="0.35">
      <c r="A23" s="32"/>
      <c r="B23">
        <v>8</v>
      </c>
      <c r="C23">
        <v>1977</v>
      </c>
      <c r="D23" s="7">
        <f t="shared" si="12"/>
        <v>0.36950541325592662</v>
      </c>
      <c r="E23" s="7">
        <f t="shared" si="12"/>
        <v>0.76337181212782146</v>
      </c>
      <c r="F23" s="7">
        <f t="shared" si="13"/>
        <v>3.1199776030680204</v>
      </c>
      <c r="G23">
        <f t="shared" si="14"/>
        <v>0.25</v>
      </c>
      <c r="H23">
        <f t="shared" si="15"/>
        <v>0.111</v>
      </c>
      <c r="I23">
        <f t="shared" si="16"/>
        <v>2.1000000000000001E-2</v>
      </c>
      <c r="J23" s="7">
        <f t="shared" si="6"/>
        <v>2.3551373792302028</v>
      </c>
      <c r="K23" s="6">
        <f t="shared" si="7"/>
        <v>1.5752332306464323</v>
      </c>
      <c r="L23" s="7">
        <f t="shared" si="8"/>
        <v>2.7724802996917033</v>
      </c>
      <c r="M23" s="6">
        <f t="shared" si="20"/>
        <v>0.56816751081030092</v>
      </c>
      <c r="N23" s="6">
        <f t="shared" si="21"/>
        <v>0.56816751081030092</v>
      </c>
      <c r="O23" s="6">
        <f t="shared" si="22"/>
        <v>-2.6679492376914915E-2</v>
      </c>
      <c r="P23" s="7">
        <f t="shared" si="9"/>
        <v>0.178980195408669</v>
      </c>
      <c r="Q23" s="6">
        <f t="shared" si="17"/>
        <v>5.9366677828415249</v>
      </c>
      <c r="R23" s="6">
        <f t="shared" si="23"/>
        <v>6.1056565671498433</v>
      </c>
      <c r="S23" s="6">
        <f t="shared" si="24"/>
        <v>-3.6839118214001765E-2</v>
      </c>
      <c r="T23" s="8">
        <f t="shared" si="18"/>
        <v>1.9434624164976098E-3</v>
      </c>
      <c r="U23" s="6">
        <f t="shared" si="19"/>
        <v>96.855362881625098</v>
      </c>
      <c r="V23" s="6">
        <f t="shared" si="25"/>
        <v>107.84551020126599</v>
      </c>
      <c r="W23" s="6">
        <f t="shared" si="26"/>
        <v>-2.1400529392053613E-2</v>
      </c>
      <c r="X23" s="6">
        <f t="shared" si="27"/>
        <v>114.51933427922614</v>
      </c>
      <c r="Y23" s="6">
        <f t="shared" si="28"/>
        <v>-8.4919139982972069E-2</v>
      </c>
    </row>
    <row r="24" spans="1:25" x14ac:dyDescent="0.35">
      <c r="A24" s="32"/>
      <c r="B24">
        <v>9</v>
      </c>
      <c r="C24">
        <v>1978</v>
      </c>
      <c r="D24" s="7">
        <f t="shared" si="12"/>
        <v>0.34769032795499816</v>
      </c>
      <c r="E24" s="7">
        <f t="shared" si="12"/>
        <v>0.88867126998893986</v>
      </c>
      <c r="F24" s="7">
        <f t="shared" si="13"/>
        <v>3.2005172384627105</v>
      </c>
      <c r="G24">
        <f t="shared" si="14"/>
        <v>0.25</v>
      </c>
      <c r="H24">
        <f t="shared" si="15"/>
        <v>0.111</v>
      </c>
      <c r="I24">
        <f t="shared" si="16"/>
        <v>2.1000000000000001E-2</v>
      </c>
      <c r="J24" s="7">
        <f t="shared" si="6"/>
        <v>2.4159332982909949</v>
      </c>
      <c r="K24" s="6">
        <f t="shared" si="7"/>
        <v>1.6158965706438433</v>
      </c>
      <c r="L24" s="7">
        <f t="shared" si="8"/>
        <v>3.0370035108792224</v>
      </c>
      <c r="M24" s="6">
        <f t="shared" si="20"/>
        <v>0.53206937853556713</v>
      </c>
      <c r="N24" s="6">
        <f t="shared" si="21"/>
        <v>0.53206937853556713</v>
      </c>
      <c r="O24" s="6">
        <f t="shared" si="22"/>
        <v>-3.6098132274733796E-2</v>
      </c>
      <c r="P24" s="7">
        <f t="shared" si="9"/>
        <v>0.19605675174478993</v>
      </c>
      <c r="Q24" s="6">
        <f t="shared" si="17"/>
        <v>5.5594856757714926</v>
      </c>
      <c r="R24" s="6">
        <f t="shared" si="23"/>
        <v>5.9985760762886473</v>
      </c>
      <c r="S24" s="6">
        <f t="shared" si="24"/>
        <v>-0.10708049086119598</v>
      </c>
      <c r="T24" s="8">
        <f t="shared" si="18"/>
        <v>2.128888772562744E-3</v>
      </c>
      <c r="U24" s="6">
        <f t="shared" si="19"/>
        <v>90.701723973564413</v>
      </c>
      <c r="V24" s="6">
        <f t="shared" si="25"/>
        <v>107.80901298724663</v>
      </c>
      <c r="W24" s="6">
        <f t="shared" si="26"/>
        <v>-3.64972140193629E-2</v>
      </c>
      <c r="X24" s="6">
        <f t="shared" si="27"/>
        <v>114.33965844207084</v>
      </c>
      <c r="Y24" s="6">
        <f t="shared" si="28"/>
        <v>-0.17967583715530111</v>
      </c>
    </row>
    <row r="25" spans="1:25" x14ac:dyDescent="0.35">
      <c r="A25" s="32"/>
      <c r="B25">
        <v>10</v>
      </c>
      <c r="C25">
        <v>1979</v>
      </c>
      <c r="D25" s="7">
        <f t="shared" si="12"/>
        <v>0.37427423709121371</v>
      </c>
      <c r="E25" s="7">
        <f t="shared" si="12"/>
        <v>0.90974079366907956</v>
      </c>
      <c r="F25" s="7">
        <f t="shared" si="13"/>
        <v>3.561626154652362</v>
      </c>
      <c r="G25">
        <f t="shared" si="14"/>
        <v>0.25</v>
      </c>
      <c r="H25">
        <f t="shared" si="15"/>
        <v>0.111</v>
      </c>
      <c r="I25">
        <f t="shared" si="16"/>
        <v>2.1000000000000001E-2</v>
      </c>
      <c r="J25" s="7">
        <f t="shared" si="6"/>
        <v>2.6885189430261547</v>
      </c>
      <c r="K25" s="6">
        <f t="shared" si="7"/>
        <v>1.7982154321976247</v>
      </c>
      <c r="L25" s="7">
        <f t="shared" si="8"/>
        <v>3.3467182150428609</v>
      </c>
      <c r="M25" s="6">
        <f t="shared" si="20"/>
        <v>0.53730709209845895</v>
      </c>
      <c r="N25" s="6">
        <f t="shared" si="21"/>
        <v>0.53730709209845895</v>
      </c>
      <c r="O25" s="6">
        <f t="shared" si="22"/>
        <v>5.2377135628918214E-3</v>
      </c>
      <c r="P25" s="7">
        <f t="shared" si="9"/>
        <v>0.21605068940353916</v>
      </c>
      <c r="Q25" s="6">
        <f t="shared" si="17"/>
        <v>5.6142134889127711</v>
      </c>
      <c r="R25" s="6">
        <f t="shared" si="23"/>
        <v>5.9155342743051609</v>
      </c>
      <c r="S25" s="6">
        <f t="shared" si="24"/>
        <v>-8.304180198348643E-2</v>
      </c>
      <c r="T25" s="8">
        <f t="shared" si="18"/>
        <v>2.3459936109436128E-3</v>
      </c>
      <c r="U25" s="6">
        <f t="shared" si="19"/>
        <v>91.59459559707625</v>
      </c>
      <c r="V25" s="6">
        <f t="shared" si="25"/>
        <v>107.77097406764412</v>
      </c>
      <c r="W25" s="6">
        <f t="shared" si="26"/>
        <v>-3.8038919602513488E-2</v>
      </c>
      <c r="X25" s="6">
        <f t="shared" si="27"/>
        <v>114.22381543404774</v>
      </c>
      <c r="Y25" s="6">
        <f t="shared" si="28"/>
        <v>-0.11584300802310565</v>
      </c>
    </row>
    <row r="26" spans="1:25" x14ac:dyDescent="0.35">
      <c r="A26" s="32"/>
      <c r="B26">
        <v>11</v>
      </c>
      <c r="C26">
        <v>1980</v>
      </c>
      <c r="D26" s="7">
        <f t="shared" si="12"/>
        <v>0.37751590035836435</v>
      </c>
      <c r="E26" s="7">
        <f t="shared" si="12"/>
        <v>0.84353028472132197</v>
      </c>
      <c r="F26" s="7">
        <f t="shared" si="13"/>
        <v>3.7308428640414171</v>
      </c>
      <c r="G26">
        <f t="shared" si="14"/>
        <v>0.25</v>
      </c>
      <c r="H26">
        <f t="shared" si="15"/>
        <v>0.111</v>
      </c>
      <c r="I26">
        <f t="shared" si="16"/>
        <v>2.1000000000000001E-2</v>
      </c>
      <c r="J26" s="7">
        <f t="shared" si="6"/>
        <v>2.8162533847992641</v>
      </c>
      <c r="K26" s="6">
        <f t="shared" si="7"/>
        <v>1.883650591587283</v>
      </c>
      <c r="L26" s="7">
        <f t="shared" si="8"/>
        <v>3.1300225892352622</v>
      </c>
      <c r="M26" s="6">
        <f t="shared" si="20"/>
        <v>0.60180095762423969</v>
      </c>
      <c r="N26" s="6">
        <f t="shared" si="21"/>
        <v>0.60180095762423969</v>
      </c>
      <c r="O26" s="6">
        <f t="shared" si="22"/>
        <v>6.4493865525780736E-2</v>
      </c>
      <c r="P26" s="7">
        <f t="shared" si="9"/>
        <v>0.20206168993055443</v>
      </c>
      <c r="Q26" s="6">
        <f t="shared" si="17"/>
        <v>6.2880968883907995</v>
      </c>
      <c r="R26" s="6">
        <f t="shared" si="23"/>
        <v>5.9908149057122504</v>
      </c>
      <c r="S26" s="6">
        <f t="shared" si="24"/>
        <v>7.5280631407089516E-2</v>
      </c>
      <c r="T26" s="8">
        <f t="shared" si="18"/>
        <v>2.194093593972048E-3</v>
      </c>
      <c r="U26" s="6">
        <f t="shared" si="19"/>
        <v>102.58884752152997</v>
      </c>
      <c r="V26" s="6">
        <f t="shared" si="25"/>
        <v>107.75960399698614</v>
      </c>
      <c r="W26" s="6">
        <f t="shared" si="26"/>
        <v>-1.1370070657974907E-2</v>
      </c>
      <c r="X26" s="6">
        <f t="shared" si="27"/>
        <v>114.35221986032263</v>
      </c>
      <c r="Y26" s="6">
        <f t="shared" si="28"/>
        <v>0.12840442627489779</v>
      </c>
    </row>
    <row r="27" spans="1:25" x14ac:dyDescent="0.35">
      <c r="A27" s="32"/>
      <c r="B27">
        <v>12</v>
      </c>
      <c r="C27">
        <v>1981</v>
      </c>
      <c r="D27" s="7">
        <f t="shared" si="12"/>
        <v>0.38250071412986125</v>
      </c>
      <c r="E27" s="7">
        <f t="shared" si="12"/>
        <v>0.83410722855397035</v>
      </c>
      <c r="F27" s="7">
        <f t="shared" si="13"/>
        <v>3.5208483809048738</v>
      </c>
      <c r="G27">
        <f t="shared" si="14"/>
        <v>0.25</v>
      </c>
      <c r="H27">
        <f t="shared" si="15"/>
        <v>0.111</v>
      </c>
      <c r="I27">
        <f t="shared" si="16"/>
        <v>2.1000000000000001E-2</v>
      </c>
      <c r="J27" s="7">
        <f t="shared" si="6"/>
        <v>2.6577375492430506</v>
      </c>
      <c r="K27" s="6">
        <f t="shared" si="7"/>
        <v>1.7776273022650058</v>
      </c>
      <c r="L27" s="7">
        <f t="shared" si="8"/>
        <v>3.135925087748606</v>
      </c>
      <c r="M27" s="6">
        <f t="shared" si="20"/>
        <v>0.56685898180725636</v>
      </c>
      <c r="N27" s="6">
        <f t="shared" si="21"/>
        <v>0.56685898180725636</v>
      </c>
      <c r="O27" s="6">
        <f t="shared" si="22"/>
        <v>-3.4941975816983328E-2</v>
      </c>
      <c r="P27" s="7">
        <f t="shared" si="9"/>
        <v>0.20244273153342349</v>
      </c>
      <c r="Q27" s="6">
        <f t="shared" si="17"/>
        <v>5.9229952270767461</v>
      </c>
      <c r="R27" s="6">
        <f t="shared" si="23"/>
        <v>5.9770853047175603</v>
      </c>
      <c r="S27" s="6">
        <f t="shared" si="24"/>
        <v>-1.3729600994690117E-2</v>
      </c>
      <c r="T27" s="8">
        <f t="shared" si="18"/>
        <v>2.1982311469153065E-3</v>
      </c>
      <c r="U27" s="6">
        <f t="shared" si="19"/>
        <v>96.632298294122933</v>
      </c>
      <c r="V27" s="6">
        <f t="shared" si="25"/>
        <v>107.73514360700887</v>
      </c>
      <c r="W27" s="6">
        <f t="shared" si="26"/>
        <v>-2.4460389977278396E-2</v>
      </c>
      <c r="X27" s="6">
        <f t="shared" si="27"/>
        <v>114.27908789353368</v>
      </c>
      <c r="Y27" s="6">
        <f t="shared" si="28"/>
        <v>-7.3131966788949399E-2</v>
      </c>
    </row>
    <row r="28" spans="1:25" x14ac:dyDescent="0.35">
      <c r="A28" s="32"/>
      <c r="B28">
        <v>13</v>
      </c>
      <c r="C28">
        <v>1982</v>
      </c>
      <c r="D28" s="7">
        <f t="shared" si="12"/>
        <v>0.39049976165796108</v>
      </c>
      <c r="E28" s="7">
        <f t="shared" si="12"/>
        <v>0.67031831739001602</v>
      </c>
      <c r="F28" s="7">
        <f t="shared" si="13"/>
        <v>2.7709953478461591</v>
      </c>
      <c r="G28">
        <f t="shared" si="14"/>
        <v>0.25</v>
      </c>
      <c r="H28">
        <f t="shared" si="15"/>
        <v>0.111</v>
      </c>
      <c r="I28">
        <f t="shared" si="16"/>
        <v>2.1000000000000001E-2</v>
      </c>
      <c r="J28" s="7">
        <f t="shared" si="6"/>
        <v>2.0917056311455866</v>
      </c>
      <c r="K28" s="6">
        <f t="shared" si="7"/>
        <v>1.3990369512914662</v>
      </c>
      <c r="L28" s="7">
        <f t="shared" si="8"/>
        <v>2.5728437062317706</v>
      </c>
      <c r="M28" s="6">
        <f t="shared" si="20"/>
        <v>0.54377067207884111</v>
      </c>
      <c r="N28" s="6">
        <f t="shared" si="21"/>
        <v>0.54377067207884111</v>
      </c>
      <c r="O28" s="6">
        <f t="shared" si="22"/>
        <v>-2.3088309728415246E-2</v>
      </c>
      <c r="P28" s="7">
        <f t="shared" si="9"/>
        <v>0.16609245856446023</v>
      </c>
      <c r="Q28" s="6">
        <f t="shared" si="17"/>
        <v>5.6817501331264291</v>
      </c>
      <c r="R28" s="6">
        <f t="shared" si="23"/>
        <v>5.9280323599674327</v>
      </c>
      <c r="S28" s="6">
        <f t="shared" si="24"/>
        <v>-4.9052944750127558E-2</v>
      </c>
      <c r="T28" s="8">
        <f t="shared" si="18"/>
        <v>1.803520496481033E-3</v>
      </c>
      <c r="U28" s="6">
        <f t="shared" si="19"/>
        <v>92.696440339345159</v>
      </c>
      <c r="V28" s="6">
        <f t="shared" si="25"/>
        <v>107.70802099742514</v>
      </c>
      <c r="W28" s="6">
        <f t="shared" si="26"/>
        <v>-2.7122609583727808E-2</v>
      </c>
      <c r="X28" s="6">
        <f t="shared" si="27"/>
        <v>114.1798240294714</v>
      </c>
      <c r="Y28" s="6">
        <f t="shared" si="28"/>
        <v>-9.9263864062280049E-2</v>
      </c>
    </row>
    <row r="29" spans="1:25" x14ac:dyDescent="0.35">
      <c r="A29" s="32"/>
      <c r="B29">
        <v>14</v>
      </c>
      <c r="C29">
        <v>1983</v>
      </c>
      <c r="D29" s="7">
        <f t="shared" si="12"/>
        <v>0.36397871851597374</v>
      </c>
      <c r="E29" s="7">
        <f t="shared" si="12"/>
        <v>0.94408395086884811</v>
      </c>
      <c r="F29" s="7">
        <f t="shared" si="13"/>
        <v>3.5569917460954881</v>
      </c>
      <c r="G29">
        <f t="shared" si="14"/>
        <v>0.25</v>
      </c>
      <c r="H29">
        <f t="shared" si="15"/>
        <v>0.111</v>
      </c>
      <c r="I29">
        <f t="shared" si="16"/>
        <v>2.1000000000000001E-2</v>
      </c>
      <c r="J29" s="7">
        <f t="shared" si="6"/>
        <v>2.6850206266240799</v>
      </c>
      <c r="K29" s="6">
        <f t="shared" si="7"/>
        <v>1.7958755838743541</v>
      </c>
      <c r="L29" s="7">
        <f t="shared" si="8"/>
        <v>3.3775217216206443</v>
      </c>
      <c r="M29" s="6">
        <f t="shared" si="20"/>
        <v>0.53171399975856704</v>
      </c>
      <c r="N29" s="6">
        <f t="shared" si="21"/>
        <v>0.53171399975856704</v>
      </c>
      <c r="O29" s="6">
        <f t="shared" si="22"/>
        <v>-1.2056672320274076E-2</v>
      </c>
      <c r="P29" s="7">
        <f t="shared" si="9"/>
        <v>0.21803924009844464</v>
      </c>
      <c r="Q29" s="6">
        <f t="shared" si="17"/>
        <v>5.5557723945718811</v>
      </c>
      <c r="R29" s="6">
        <f t="shared" si="23"/>
        <v>5.8468650799935133</v>
      </c>
      <c r="S29" s="6">
        <f t="shared" si="24"/>
        <v>-8.1167279973919371E-2</v>
      </c>
      <c r="T29" s="8">
        <f t="shared" si="18"/>
        <v>2.3675863549342245E-3</v>
      </c>
      <c r="U29" s="6">
        <f t="shared" si="19"/>
        <v>90.641142648951728</v>
      </c>
      <c r="V29" s="6">
        <f t="shared" si="25"/>
        <v>107.66761368912597</v>
      </c>
      <c r="W29" s="6">
        <f t="shared" si="26"/>
        <v>-4.0407308299165834E-2</v>
      </c>
      <c r="X29" s="6">
        <f t="shared" si="27"/>
        <v>114.04619276887806</v>
      </c>
      <c r="Y29" s="6">
        <f t="shared" si="28"/>
        <v>-0.13363126059334718</v>
      </c>
    </row>
    <row r="30" spans="1:25" x14ac:dyDescent="0.35">
      <c r="A30" s="32"/>
      <c r="B30">
        <v>15</v>
      </c>
      <c r="C30">
        <v>1984</v>
      </c>
      <c r="D30" s="7">
        <f t="shared" si="12"/>
        <v>0.33755147457094092</v>
      </c>
      <c r="E30" s="7">
        <f t="shared" si="12"/>
        <v>0.79423011234387952</v>
      </c>
      <c r="F30" s="7">
        <f t="shared" si="13"/>
        <v>3.2503038136799738</v>
      </c>
      <c r="G30">
        <f t="shared" si="14"/>
        <v>0.25</v>
      </c>
      <c r="H30">
        <f t="shared" si="15"/>
        <v>0.111</v>
      </c>
      <c r="I30">
        <f t="shared" si="16"/>
        <v>2.1000000000000001E-2</v>
      </c>
      <c r="J30" s="7">
        <f t="shared" si="6"/>
        <v>2.4535150502121401</v>
      </c>
      <c r="K30" s="6">
        <f t="shared" si="7"/>
        <v>1.6410331189463669</v>
      </c>
      <c r="L30" s="7">
        <f t="shared" si="8"/>
        <v>2.63510486408796</v>
      </c>
      <c r="M30" s="6">
        <f t="shared" si="20"/>
        <v>0.62275818367264379</v>
      </c>
      <c r="N30" s="6">
        <f t="shared" si="21"/>
        <v>0.62275818367264379</v>
      </c>
      <c r="O30" s="6">
        <f t="shared" si="22"/>
        <v>9.1044183914076759E-2</v>
      </c>
      <c r="P30" s="7">
        <f t="shared" si="9"/>
        <v>0.17011178890946207</v>
      </c>
      <c r="Q30" s="6">
        <f t="shared" si="17"/>
        <v>6.5070747185765709</v>
      </c>
      <c r="R30" s="6">
        <f t="shared" si="23"/>
        <v>5.959174522668147</v>
      </c>
      <c r="S30" s="6">
        <f t="shared" si="24"/>
        <v>0.11230944267463361</v>
      </c>
      <c r="T30" s="8">
        <f t="shared" si="18"/>
        <v>1.8471645289795089E-3</v>
      </c>
      <c r="U30" s="6">
        <f t="shared" si="19"/>
        <v>106.16142021407198</v>
      </c>
      <c r="V30" s="6">
        <f t="shared" si="25"/>
        <v>107.66483150196507</v>
      </c>
      <c r="W30" s="6">
        <f t="shared" si="26"/>
        <v>-2.7821871609035043E-3</v>
      </c>
      <c r="X30" s="6">
        <f t="shared" si="27"/>
        <v>114.24676420830586</v>
      </c>
      <c r="Y30" s="6">
        <f t="shared" si="28"/>
        <v>0.20057143942780442</v>
      </c>
    </row>
    <row r="31" spans="1:25" x14ac:dyDescent="0.35">
      <c r="A31" s="32"/>
      <c r="B31">
        <v>16</v>
      </c>
      <c r="C31">
        <v>1985</v>
      </c>
      <c r="D31" s="7">
        <f t="shared" si="12"/>
        <v>0.35201104561220237</v>
      </c>
      <c r="E31" s="7">
        <f t="shared" si="12"/>
        <v>0.80599263129823684</v>
      </c>
      <c r="F31" s="7">
        <f t="shared" si="13"/>
        <v>3.4444649330749684</v>
      </c>
      <c r="G31">
        <f t="shared" si="14"/>
        <v>0.25</v>
      </c>
      <c r="H31">
        <f t="shared" si="15"/>
        <v>0.111</v>
      </c>
      <c r="I31">
        <f t="shared" si="16"/>
        <v>2.1000000000000001E-2</v>
      </c>
      <c r="J31" s="7">
        <f t="shared" si="6"/>
        <v>2.6000789580525905</v>
      </c>
      <c r="K31" s="6">
        <f t="shared" si="7"/>
        <v>1.7390623634735549</v>
      </c>
      <c r="L31" s="7">
        <f t="shared" si="8"/>
        <v>2.7886814440839385</v>
      </c>
      <c r="M31" s="6">
        <f t="shared" si="20"/>
        <v>0.6236145642102281</v>
      </c>
      <c r="N31" s="6">
        <f t="shared" si="21"/>
        <v>0.6236145642102281</v>
      </c>
      <c r="O31" s="6">
        <f t="shared" si="22"/>
        <v>8.5638053758430033E-4</v>
      </c>
      <c r="P31" s="7">
        <f t="shared" si="9"/>
        <v>0.18002607623584344</v>
      </c>
      <c r="Q31" s="6">
        <f t="shared" si="17"/>
        <v>6.5160228661749393</v>
      </c>
      <c r="R31" s="6">
        <f t="shared" si="23"/>
        <v>6.0594217450081036</v>
      </c>
      <c r="S31" s="6">
        <f t="shared" si="24"/>
        <v>0.10024722233995664</v>
      </c>
      <c r="T31" s="8">
        <f t="shared" si="18"/>
        <v>1.9548191483142658E-3</v>
      </c>
      <c r="U31" s="6">
        <f t="shared" si="19"/>
        <v>106.30740717417497</v>
      </c>
      <c r="V31" s="6">
        <f t="shared" si="25"/>
        <v>107.66217798289672</v>
      </c>
      <c r="W31" s="6">
        <f t="shared" si="26"/>
        <v>-2.6535190683460996E-3</v>
      </c>
      <c r="X31" s="6">
        <f t="shared" si="27"/>
        <v>114.34521429211506</v>
      </c>
      <c r="Y31" s="6">
        <f t="shared" si="28"/>
        <v>9.8450083809197508E-2</v>
      </c>
    </row>
    <row r="32" spans="1:25" x14ac:dyDescent="0.35">
      <c r="A32" s="32"/>
      <c r="B32">
        <v>17</v>
      </c>
      <c r="C32">
        <v>1986</v>
      </c>
      <c r="D32" s="7">
        <f t="shared" si="12"/>
        <v>0.34066433978912042</v>
      </c>
      <c r="E32" s="7">
        <f t="shared" si="12"/>
        <v>0.8269058070040487</v>
      </c>
      <c r="F32" s="7">
        <f t="shared" si="13"/>
        <v>3.525921226887863</v>
      </c>
      <c r="G32">
        <f t="shared" si="14"/>
        <v>0.25</v>
      </c>
      <c r="H32">
        <f t="shared" si="15"/>
        <v>0.111</v>
      </c>
      <c r="I32">
        <f t="shared" si="16"/>
        <v>2.1000000000000001E-2</v>
      </c>
      <c r="J32" s="7">
        <f t="shared" si="6"/>
        <v>2.6615668232679242</v>
      </c>
      <c r="K32" s="6">
        <f t="shared" si="7"/>
        <v>1.7801885115373093</v>
      </c>
      <c r="L32" s="7">
        <f t="shared" si="8"/>
        <v>2.7688170511156307</v>
      </c>
      <c r="M32" s="6">
        <f t="shared" si="20"/>
        <v>0.64294190575719823</v>
      </c>
      <c r="N32" s="6">
        <f t="shared" si="21"/>
        <v>0.64294190575719823</v>
      </c>
      <c r="O32" s="6">
        <f t="shared" si="22"/>
        <v>1.9327341546970134E-2</v>
      </c>
      <c r="P32" s="7">
        <f t="shared" si="9"/>
        <v>0.17874371079016732</v>
      </c>
      <c r="Q32" s="6">
        <f t="shared" si="17"/>
        <v>6.7179703617757252</v>
      </c>
      <c r="R32" s="6">
        <f t="shared" si="23"/>
        <v>6.1771331685048798</v>
      </c>
      <c r="S32" s="6">
        <f t="shared" si="24"/>
        <v>0.11771142349677621</v>
      </c>
      <c r="T32" s="8">
        <f t="shared" si="18"/>
        <v>1.940894540386578E-3</v>
      </c>
      <c r="U32" s="6">
        <f t="shared" si="19"/>
        <v>109.60213389376368</v>
      </c>
      <c r="V32" s="6">
        <f t="shared" si="25"/>
        <v>107.66594323273272</v>
      </c>
      <c r="W32" s="6">
        <f t="shared" si="26"/>
        <v>3.7652498359932451E-3</v>
      </c>
      <c r="X32" s="6">
        <f t="shared" si="27"/>
        <v>114.48601830699479</v>
      </c>
      <c r="Y32" s="6">
        <f t="shared" si="28"/>
        <v>0.14080401487973404</v>
      </c>
    </row>
    <row r="33" spans="1:25" x14ac:dyDescent="0.35">
      <c r="A33" s="32"/>
      <c r="B33">
        <v>18</v>
      </c>
      <c r="C33">
        <v>1987</v>
      </c>
      <c r="D33" s="7">
        <f t="shared" si="12"/>
        <v>0.34877419089207889</v>
      </c>
      <c r="E33" s="7">
        <f t="shared" si="12"/>
        <v>0.81391468913253662</v>
      </c>
      <c r="F33" s="7">
        <f t="shared" si="13"/>
        <v>3.4837228787476646</v>
      </c>
      <c r="G33">
        <f t="shared" si="14"/>
        <v>0.25</v>
      </c>
      <c r="H33">
        <f t="shared" si="15"/>
        <v>0.111</v>
      </c>
      <c r="I33">
        <f t="shared" si="16"/>
        <v>2.1000000000000001E-2</v>
      </c>
      <c r="J33" s="7">
        <f t="shared" si="6"/>
        <v>2.6297130987575228</v>
      </c>
      <c r="K33" s="6">
        <f t="shared" si="7"/>
        <v>1.7588831533823455</v>
      </c>
      <c r="L33" s="7">
        <f t="shared" si="8"/>
        <v>2.7901963784417299</v>
      </c>
      <c r="M33" s="6">
        <f t="shared" si="20"/>
        <v>0.6303796990678654</v>
      </c>
      <c r="N33" s="6">
        <f t="shared" si="21"/>
        <v>0.6303796990678654</v>
      </c>
      <c r="O33" s="6">
        <f t="shared" si="22"/>
        <v>-1.2562206689332833E-2</v>
      </c>
      <c r="P33" s="7">
        <f t="shared" si="9"/>
        <v>0.18012387431484833</v>
      </c>
      <c r="Q33" s="6">
        <f t="shared" si="17"/>
        <v>6.5867103965102016</v>
      </c>
      <c r="R33" s="6">
        <f t="shared" si="23"/>
        <v>6.2509078056443341</v>
      </c>
      <c r="S33" s="6">
        <f t="shared" si="24"/>
        <v>7.3774637139454313E-2</v>
      </c>
      <c r="T33" s="8">
        <f t="shared" si="18"/>
        <v>1.9558810920143371E-3</v>
      </c>
      <c r="U33" s="6">
        <f t="shared" si="19"/>
        <v>107.46065789533131</v>
      </c>
      <c r="V33" s="6">
        <f t="shared" si="25"/>
        <v>107.66554171902283</v>
      </c>
      <c r="W33" s="6">
        <f t="shared" si="26"/>
        <v>-4.0151370988894541E-4</v>
      </c>
      <c r="X33" s="6">
        <f t="shared" si="27"/>
        <v>114.54682922373503</v>
      </c>
      <c r="Y33" s="6">
        <f t="shared" si="28"/>
        <v>6.0810916740237531E-2</v>
      </c>
    </row>
    <row r="34" spans="1:25" x14ac:dyDescent="0.35">
      <c r="A34" s="32"/>
      <c r="B34">
        <v>19</v>
      </c>
      <c r="C34">
        <v>1988</v>
      </c>
      <c r="D34" s="7">
        <f t="shared" si="12"/>
        <v>0.38027227209787356</v>
      </c>
      <c r="E34" s="7">
        <f t="shared" si="12"/>
        <v>0.80527050695943814</v>
      </c>
      <c r="F34" s="7">
        <f t="shared" si="13"/>
        <v>3.4626583086007328</v>
      </c>
      <c r="G34">
        <f t="shared" si="14"/>
        <v>0.25</v>
      </c>
      <c r="H34">
        <f t="shared" si="15"/>
        <v>0.111</v>
      </c>
      <c r="I34">
        <f t="shared" si="16"/>
        <v>2.1000000000000001E-2</v>
      </c>
      <c r="J34" s="7">
        <f t="shared" si="6"/>
        <v>2.6138123575208962</v>
      </c>
      <c r="K34" s="6">
        <f t="shared" si="7"/>
        <v>1.7482479453436406</v>
      </c>
      <c r="L34" s="7">
        <f t="shared" si="8"/>
        <v>3.0098717946987246</v>
      </c>
      <c r="M34" s="6">
        <f t="shared" si="20"/>
        <v>0.58083801058331552</v>
      </c>
      <c r="N34" s="6">
        <f t="shared" si="21"/>
        <v>0.58083801058331552</v>
      </c>
      <c r="O34" s="6">
        <f t="shared" si="22"/>
        <v>-4.9541688484549873E-2</v>
      </c>
      <c r="P34" s="7">
        <f t="shared" si="9"/>
        <v>0.19430523709406433</v>
      </c>
      <c r="Q34" s="6">
        <f t="shared" si="17"/>
        <v>6.0690592807074957</v>
      </c>
      <c r="R34" s="6">
        <f t="shared" si="23"/>
        <v>6.2155736848912762</v>
      </c>
      <c r="S34" s="6">
        <f t="shared" si="24"/>
        <v>-3.5334120753057974E-2</v>
      </c>
      <c r="T34" s="8">
        <f t="shared" si="18"/>
        <v>2.1098698923572683E-3</v>
      </c>
      <c r="U34" s="6">
        <f t="shared" si="19"/>
        <v>99.015299572930559</v>
      </c>
      <c r="V34" s="6">
        <f t="shared" si="25"/>
        <v>107.64729083355719</v>
      </c>
      <c r="W34" s="6">
        <f t="shared" si="26"/>
        <v>-1.825088546563336E-2</v>
      </c>
      <c r="X34" s="6">
        <f t="shared" si="27"/>
        <v>114.44370252903178</v>
      </c>
      <c r="Y34" s="6">
        <f t="shared" si="28"/>
        <v>-0.1031266947032492</v>
      </c>
    </row>
    <row r="35" spans="1:25" x14ac:dyDescent="0.35">
      <c r="A35" s="32"/>
      <c r="B35">
        <v>20</v>
      </c>
      <c r="C35">
        <v>1989</v>
      </c>
      <c r="D35" s="7">
        <f t="shared" si="12"/>
        <v>0.36371342363851095</v>
      </c>
      <c r="E35" s="7">
        <f t="shared" si="12"/>
        <v>0.84995448856013822</v>
      </c>
      <c r="F35" s="7">
        <f t="shared" si="13"/>
        <v>3.590422047081308</v>
      </c>
      <c r="G35">
        <f t="shared" si="14"/>
        <v>0.25</v>
      </c>
      <c r="H35">
        <f t="shared" si="15"/>
        <v>0.111</v>
      </c>
      <c r="I35">
        <f t="shared" si="16"/>
        <v>2.1000000000000001E-2</v>
      </c>
      <c r="J35" s="7">
        <f t="shared" si="6"/>
        <v>2.7102557281110902</v>
      </c>
      <c r="K35" s="6">
        <f t="shared" si="7"/>
        <v>1.8127540771595596</v>
      </c>
      <c r="L35" s="7">
        <f t="shared" si="8"/>
        <v>3.0385511111620604</v>
      </c>
      <c r="M35" s="6">
        <f t="shared" si="20"/>
        <v>0.59658502057129847</v>
      </c>
      <c r="N35" s="6">
        <f t="shared" si="21"/>
        <v>0.59658502057129847</v>
      </c>
      <c r="O35" s="6">
        <f t="shared" si="22"/>
        <v>1.5747009987982952E-2</v>
      </c>
      <c r="P35" s="7">
        <f t="shared" si="9"/>
        <v>0.19615665860474768</v>
      </c>
      <c r="Q35" s="6">
        <f t="shared" si="17"/>
        <v>6.2335966136120415</v>
      </c>
      <c r="R35" s="6">
        <f t="shared" si="23"/>
        <v>6.2191090023674134</v>
      </c>
      <c r="S35" s="6">
        <f t="shared" si="24"/>
        <v>3.535317476137223E-3</v>
      </c>
      <c r="T35" s="8">
        <f t="shared" si="18"/>
        <v>2.1299736145310682E-3</v>
      </c>
      <c r="U35" s="6">
        <f t="shared" si="19"/>
        <v>101.69968813381728</v>
      </c>
      <c r="V35" s="6">
        <f t="shared" si="25"/>
        <v>107.63462259673703</v>
      </c>
      <c r="W35" s="6">
        <f t="shared" si="26"/>
        <v>-1.2668236820161383E-2</v>
      </c>
      <c r="X35" s="6">
        <f t="shared" si="27"/>
        <v>114.45031661967575</v>
      </c>
      <c r="Y35" s="6">
        <f t="shared" si="28"/>
        <v>6.6140906439642322E-3</v>
      </c>
    </row>
    <row r="36" spans="1:25" x14ac:dyDescent="0.35">
      <c r="A36" s="32"/>
      <c r="B36">
        <v>21</v>
      </c>
      <c r="C36">
        <v>1990</v>
      </c>
      <c r="D36" s="7">
        <f t="shared" ref="D36:E55" si="29">INDEX(AnnFac_matrix,MATCH($C36,AnnFac_rows,0),MATCH(D$3,AnnFac_columns,0))</f>
        <v>0.37757280951754768</v>
      </c>
      <c r="E36" s="7">
        <f t="shared" si="29"/>
        <v>0.73288064897292937</v>
      </c>
      <c r="F36" s="7">
        <f t="shared" si="13"/>
        <v>3.1979664617102674</v>
      </c>
      <c r="G36">
        <f t="shared" si="14"/>
        <v>0.25</v>
      </c>
      <c r="H36">
        <f t="shared" si="15"/>
        <v>0.111</v>
      </c>
      <c r="I36">
        <f t="shared" si="16"/>
        <v>2.1000000000000001E-2</v>
      </c>
      <c r="J36" s="7">
        <f t="shared" si="6"/>
        <v>2.4140078262395792</v>
      </c>
      <c r="K36" s="6">
        <f t="shared" si="7"/>
        <v>1.6146087189937364</v>
      </c>
      <c r="L36" s="7">
        <f t="shared" si="8"/>
        <v>2.7198534897575981</v>
      </c>
      <c r="M36" s="6">
        <f t="shared" si="20"/>
        <v>0.59363812244814529</v>
      </c>
      <c r="N36" s="6">
        <f t="shared" si="21"/>
        <v>0.59363812244814529</v>
      </c>
      <c r="O36" s="6">
        <f t="shared" si="22"/>
        <v>-2.9468981231531854E-3</v>
      </c>
      <c r="P36" s="7">
        <f t="shared" si="9"/>
        <v>0.17558281987933219</v>
      </c>
      <c r="Q36" s="6">
        <f t="shared" si="17"/>
        <v>6.2028050691921779</v>
      </c>
      <c r="R36" s="6">
        <f t="shared" si="23"/>
        <v>6.2162463118053815</v>
      </c>
      <c r="S36" s="6">
        <f t="shared" si="24"/>
        <v>-2.8626905620319221E-3</v>
      </c>
      <c r="T36" s="8">
        <f t="shared" si="18"/>
        <v>1.9065719010921555E-3</v>
      </c>
      <c r="U36" s="6">
        <f t="shared" si="19"/>
        <v>101.19733120269655</v>
      </c>
      <c r="V36" s="6">
        <f t="shared" si="25"/>
        <v>107.62234943784601</v>
      </c>
      <c r="W36" s="6">
        <f t="shared" si="26"/>
        <v>-1.2273158891019875E-2</v>
      </c>
      <c r="X36" s="6">
        <f t="shared" si="27"/>
        <v>114.43223387209954</v>
      </c>
      <c r="Y36" s="6">
        <f t="shared" si="28"/>
        <v>-1.8082747576201541E-2</v>
      </c>
    </row>
    <row r="37" spans="1:25" x14ac:dyDescent="0.35">
      <c r="A37" s="32"/>
      <c r="B37">
        <v>22</v>
      </c>
      <c r="C37">
        <v>1991</v>
      </c>
      <c r="D37" s="7">
        <f t="shared" si="29"/>
        <v>0.37145522439405321</v>
      </c>
      <c r="E37" s="7">
        <f t="shared" si="29"/>
        <v>0.76695351621087116</v>
      </c>
      <c r="F37" s="7">
        <f t="shared" si="13"/>
        <v>3.2756024291905348</v>
      </c>
      <c r="G37">
        <f t="shared" si="14"/>
        <v>0.25</v>
      </c>
      <c r="H37">
        <f t="shared" si="15"/>
        <v>0.111</v>
      </c>
      <c r="I37">
        <f t="shared" si="16"/>
        <v>2.1000000000000001E-2</v>
      </c>
      <c r="J37" s="7">
        <f t="shared" si="6"/>
        <v>2.4726118908346839</v>
      </c>
      <c r="K37" s="6">
        <f t="shared" si="7"/>
        <v>1.6538060375091146</v>
      </c>
      <c r="L37" s="7">
        <f t="shared" si="8"/>
        <v>2.8001871488143659</v>
      </c>
      <c r="M37" s="6">
        <f t="shared" si="20"/>
        <v>0.59060553799390036</v>
      </c>
      <c r="N37" s="6">
        <f t="shared" si="21"/>
        <v>0.59060553799390036</v>
      </c>
      <c r="O37" s="6">
        <f t="shared" si="22"/>
        <v>-3.0325844542449243E-3</v>
      </c>
      <c r="P37" s="7">
        <f t="shared" si="9"/>
        <v>0.18076883833272661</v>
      </c>
      <c r="Q37" s="6">
        <f t="shared" si="17"/>
        <v>6.1711182055723519</v>
      </c>
      <c r="R37" s="6">
        <f t="shared" si="23"/>
        <v>6.2080885564654809</v>
      </c>
      <c r="S37" s="6">
        <f t="shared" si="24"/>
        <v>-8.1577553399005964E-3</v>
      </c>
      <c r="T37" s="8">
        <f t="shared" si="18"/>
        <v>1.9628844552963902E-3</v>
      </c>
      <c r="U37" s="6">
        <f t="shared" si="19"/>
        <v>100.68036734574143</v>
      </c>
      <c r="V37" s="6">
        <f t="shared" si="25"/>
        <v>107.60872312910847</v>
      </c>
      <c r="W37" s="6">
        <f t="shared" si="26"/>
        <v>-1.3626308737542558E-2</v>
      </c>
      <c r="X37" s="6">
        <f t="shared" si="27"/>
        <v>114.40741722356785</v>
      </c>
      <c r="Y37" s="6">
        <f t="shared" si="28"/>
        <v>-2.4816648531697183E-2</v>
      </c>
    </row>
    <row r="38" spans="1:25" x14ac:dyDescent="0.35">
      <c r="A38" s="32"/>
      <c r="B38">
        <v>23</v>
      </c>
      <c r="C38">
        <v>1992</v>
      </c>
      <c r="D38" s="7">
        <f t="shared" si="29"/>
        <v>0.3329292244491231</v>
      </c>
      <c r="E38" s="7">
        <f t="shared" si="29"/>
        <v>1.0748803493998902</v>
      </c>
      <c r="F38" s="7">
        <f t="shared" si="13"/>
        <v>4.0092991849844273</v>
      </c>
      <c r="G38">
        <f t="shared" si="14"/>
        <v>0.25</v>
      </c>
      <c r="H38">
        <f t="shared" si="15"/>
        <v>0.111</v>
      </c>
      <c r="I38">
        <f t="shared" si="16"/>
        <v>2.1000000000000001E-2</v>
      </c>
      <c r="J38" s="7">
        <f t="shared" si="6"/>
        <v>3.0264481276368165</v>
      </c>
      <c r="K38" s="6">
        <f t="shared" si="7"/>
        <v>2.0242393091478346</v>
      </c>
      <c r="L38" s="7">
        <f t="shared" si="8"/>
        <v>3.5174148010988109</v>
      </c>
      <c r="M38" s="6">
        <f t="shared" si="20"/>
        <v>0.57549064401374528</v>
      </c>
      <c r="N38" s="6">
        <f t="shared" si="21"/>
        <v>0.57549064401374528</v>
      </c>
      <c r="O38" s="6">
        <f t="shared" si="22"/>
        <v>-1.5114893980155086E-2</v>
      </c>
      <c r="P38" s="7">
        <f t="shared" si="9"/>
        <v>0.22707017557672632</v>
      </c>
      <c r="Q38" s="6">
        <f t="shared" si="17"/>
        <v>6.0131857254045231</v>
      </c>
      <c r="R38" s="6">
        <f t="shared" si="23"/>
        <v>6.1638319363960683</v>
      </c>
      <c r="S38" s="6">
        <f t="shared" si="24"/>
        <v>-4.4256620069412556E-2</v>
      </c>
      <c r="T38" s="8">
        <f t="shared" si="18"/>
        <v>2.4656490687880112E-3</v>
      </c>
      <c r="U38" s="6">
        <f t="shared" si="19"/>
        <v>98.103735430837773</v>
      </c>
      <c r="V38" s="6">
        <f t="shared" si="25"/>
        <v>107.58528716504139</v>
      </c>
      <c r="W38" s="6">
        <f t="shared" si="26"/>
        <v>-2.3435964067076043E-2</v>
      </c>
      <c r="X38" s="6">
        <f t="shared" si="27"/>
        <v>114.32460974545121</v>
      </c>
      <c r="Y38" s="6">
        <f t="shared" si="28"/>
        <v>-8.2807478116635025E-2</v>
      </c>
    </row>
    <row r="39" spans="1:25" x14ac:dyDescent="0.35">
      <c r="A39" s="32"/>
      <c r="B39">
        <v>24</v>
      </c>
      <c r="C39">
        <v>1993</v>
      </c>
      <c r="D39" s="7">
        <f t="shared" si="29"/>
        <v>0.36568209253763567</v>
      </c>
      <c r="E39" s="7">
        <f t="shared" si="29"/>
        <v>0.74764792627869947</v>
      </c>
      <c r="F39" s="7">
        <f t="shared" si="13"/>
        <v>3.5036069193549757</v>
      </c>
      <c r="G39">
        <f t="shared" si="14"/>
        <v>0.25</v>
      </c>
      <c r="H39">
        <f t="shared" si="15"/>
        <v>0.111</v>
      </c>
      <c r="I39">
        <f t="shared" si="16"/>
        <v>2.1000000000000001E-2</v>
      </c>
      <c r="J39" s="7">
        <f t="shared" si="6"/>
        <v>2.6447227088388132</v>
      </c>
      <c r="K39" s="6">
        <f t="shared" si="7"/>
        <v>1.7689223285012179</v>
      </c>
      <c r="L39" s="7">
        <f t="shared" si="8"/>
        <v>2.6872766023572203</v>
      </c>
      <c r="M39" s="6">
        <f t="shared" si="20"/>
        <v>0.65825837464947146</v>
      </c>
      <c r="N39" s="6">
        <f t="shared" si="21"/>
        <v>0.65825837464947146</v>
      </c>
      <c r="O39" s="6">
        <f t="shared" si="22"/>
        <v>8.2767730635726178E-2</v>
      </c>
      <c r="P39" s="7">
        <f t="shared" si="9"/>
        <v>0.17347978683943133</v>
      </c>
      <c r="Q39" s="6">
        <f t="shared" si="17"/>
        <v>6.8780090575645296</v>
      </c>
      <c r="R39" s="6">
        <f t="shared" si="23"/>
        <v>6.2877272311419716</v>
      </c>
      <c r="S39" s="6">
        <f t="shared" si="24"/>
        <v>0.12389529474590333</v>
      </c>
      <c r="T39" s="8">
        <f t="shared" si="18"/>
        <v>1.8837360467431996E-3</v>
      </c>
      <c r="U39" s="6">
        <f t="shared" si="19"/>
        <v>112.21312822976601</v>
      </c>
      <c r="V39" s="6">
        <f t="shared" si="25"/>
        <v>107.59400479607362</v>
      </c>
      <c r="W39" s="6">
        <f t="shared" si="26"/>
        <v>8.7176310322263362E-3</v>
      </c>
      <c r="X39" s="6">
        <f t="shared" si="27"/>
        <v>114.53999040186507</v>
      </c>
      <c r="Y39" s="6">
        <f t="shared" si="28"/>
        <v>0.21538065641385629</v>
      </c>
    </row>
    <row r="40" spans="1:25" x14ac:dyDescent="0.35">
      <c r="A40" s="32"/>
      <c r="B40">
        <v>25</v>
      </c>
      <c r="C40">
        <v>1994</v>
      </c>
      <c r="D40" s="7">
        <f t="shared" si="29"/>
        <v>0.35854425882530938</v>
      </c>
      <c r="E40" s="7">
        <f t="shared" si="29"/>
        <v>0.63219176435970326</v>
      </c>
      <c r="F40" s="7">
        <f t="shared" si="13"/>
        <v>3.0102886309804848</v>
      </c>
      <c r="G40">
        <f t="shared" si="14"/>
        <v>0.25</v>
      </c>
      <c r="H40">
        <f t="shared" si="15"/>
        <v>0.111</v>
      </c>
      <c r="I40">
        <f t="shared" si="16"/>
        <v>2.1000000000000001E-2</v>
      </c>
      <c r="J40" s="7">
        <f t="shared" si="6"/>
        <v>2.2723378751572691</v>
      </c>
      <c r="K40" s="6">
        <f t="shared" si="7"/>
        <v>1.5198527966017048</v>
      </c>
      <c r="L40" s="7">
        <f t="shared" si="8"/>
        <v>2.2279382568970076</v>
      </c>
      <c r="M40" s="6">
        <f t="shared" si="20"/>
        <v>0.68217904688189213</v>
      </c>
      <c r="N40" s="6">
        <f t="shared" si="21"/>
        <v>0.68217904688189213</v>
      </c>
      <c r="O40" s="6">
        <f t="shared" si="22"/>
        <v>2.392067223242067E-2</v>
      </c>
      <c r="P40" s="7">
        <f t="shared" si="9"/>
        <v>0.14382674770393036</v>
      </c>
      <c r="Q40" s="6">
        <f t="shared" si="17"/>
        <v>7.1279513395221787</v>
      </c>
      <c r="R40" s="6">
        <f t="shared" si="23"/>
        <v>6.4085739319927315</v>
      </c>
      <c r="S40" s="6">
        <f t="shared" si="24"/>
        <v>0.12084670085075988</v>
      </c>
      <c r="T40" s="8">
        <f t="shared" si="18"/>
        <v>1.5617475330800415E-3</v>
      </c>
      <c r="U40" s="6">
        <f t="shared" si="19"/>
        <v>116.29087879691707</v>
      </c>
      <c r="V40" s="6">
        <f t="shared" si="25"/>
        <v>107.60758711758994</v>
      </c>
      <c r="W40" s="6">
        <f t="shared" si="26"/>
        <v>1.3582321516324214E-2</v>
      </c>
      <c r="X40" s="6">
        <f t="shared" si="27"/>
        <v>114.69834009646456</v>
      </c>
      <c r="Y40" s="6">
        <f t="shared" si="28"/>
        <v>0.15834969459949377</v>
      </c>
    </row>
    <row r="41" spans="1:25" x14ac:dyDescent="0.35">
      <c r="A41" s="32"/>
      <c r="B41">
        <v>26</v>
      </c>
      <c r="C41">
        <v>1995</v>
      </c>
      <c r="D41" s="7">
        <f t="shared" si="29"/>
        <v>0.35268719790352204</v>
      </c>
      <c r="E41" s="7">
        <f t="shared" si="29"/>
        <v>0.77730665616556338</v>
      </c>
      <c r="F41" s="7">
        <f t="shared" si="13"/>
        <v>3.3652273620925768</v>
      </c>
      <c r="G41">
        <f t="shared" si="14"/>
        <v>0.25</v>
      </c>
      <c r="H41">
        <f t="shared" si="15"/>
        <v>0.111</v>
      </c>
      <c r="I41">
        <f t="shared" si="16"/>
        <v>2.1000000000000001E-2</v>
      </c>
      <c r="J41" s="7">
        <f t="shared" si="6"/>
        <v>2.5402659116138824</v>
      </c>
      <c r="K41" s="6">
        <f t="shared" si="7"/>
        <v>1.699056417660217</v>
      </c>
      <c r="L41" s="7">
        <f t="shared" si="8"/>
        <v>2.6945957878460249</v>
      </c>
      <c r="M41" s="6">
        <f t="shared" si="20"/>
        <v>0.63054222281642813</v>
      </c>
      <c r="N41" s="6">
        <f t="shared" si="21"/>
        <v>0.63054222281642813</v>
      </c>
      <c r="O41" s="6">
        <f t="shared" si="22"/>
        <v>-5.1636824065463993E-2</v>
      </c>
      <c r="P41" s="7">
        <f t="shared" si="9"/>
        <v>0.17395228406480903</v>
      </c>
      <c r="Q41" s="6">
        <f t="shared" si="17"/>
        <v>6.5884085743955625</v>
      </c>
      <c r="R41" s="6">
        <f t="shared" si="23"/>
        <v>6.439856578792682</v>
      </c>
      <c r="S41" s="6">
        <f t="shared" si="24"/>
        <v>3.128264679995052E-2</v>
      </c>
      <c r="T41" s="8">
        <f t="shared" si="18"/>
        <v>1.8888666736112964E-3</v>
      </c>
      <c r="U41" s="6">
        <f t="shared" si="19"/>
        <v>107.48836327507306</v>
      </c>
      <c r="V41" s="6">
        <f t="shared" si="25"/>
        <v>107.60736191964712</v>
      </c>
      <c r="W41" s="6">
        <f t="shared" si="26"/>
        <v>-2.2519794282516159E-4</v>
      </c>
      <c r="X41" s="6">
        <f t="shared" si="27"/>
        <v>114.67776072125623</v>
      </c>
      <c r="Y41" s="6">
        <f t="shared" si="28"/>
        <v>-2.0579375208328088E-2</v>
      </c>
    </row>
    <row r="42" spans="1:25" x14ac:dyDescent="0.35">
      <c r="A42" s="32"/>
      <c r="B42">
        <v>27</v>
      </c>
      <c r="C42">
        <v>1996</v>
      </c>
      <c r="D42" s="7">
        <f t="shared" si="29"/>
        <v>0.34478482020430995</v>
      </c>
      <c r="E42" s="7">
        <f t="shared" si="29"/>
        <v>0.79300659652432715</v>
      </c>
      <c r="F42" s="7">
        <f t="shared" si="13"/>
        <v>3.8153082295044891</v>
      </c>
      <c r="G42">
        <f t="shared" si="14"/>
        <v>0.25</v>
      </c>
      <c r="H42">
        <f t="shared" si="15"/>
        <v>0.111</v>
      </c>
      <c r="I42">
        <f t="shared" si="16"/>
        <v>2.1000000000000001E-2</v>
      </c>
      <c r="J42" s="7">
        <f t="shared" si="6"/>
        <v>2.880012669243103</v>
      </c>
      <c r="K42" s="6">
        <f t="shared" si="7"/>
        <v>1.9262959780109832</v>
      </c>
      <c r="L42" s="7">
        <f t="shared" si="8"/>
        <v>2.6874257939731656</v>
      </c>
      <c r="M42" s="6">
        <f t="shared" si="20"/>
        <v>0.71678108557672704</v>
      </c>
      <c r="N42" s="6">
        <f t="shared" si="21"/>
        <v>0.71678108557672704</v>
      </c>
      <c r="O42" s="6">
        <f t="shared" si="22"/>
        <v>8.6238862760298907E-2</v>
      </c>
      <c r="P42" s="7">
        <f t="shared" si="9"/>
        <v>0.1734894180510862</v>
      </c>
      <c r="Q42" s="6">
        <f t="shared" si="17"/>
        <v>7.4895010663752641</v>
      </c>
      <c r="R42" s="6">
        <f t="shared" si="23"/>
        <v>6.621958790103915</v>
      </c>
      <c r="S42" s="6">
        <f t="shared" si="24"/>
        <v>0.18210221131123294</v>
      </c>
      <c r="T42" s="8">
        <f t="shared" si="18"/>
        <v>1.8838406275759215E-3</v>
      </c>
      <c r="U42" s="6">
        <f t="shared" si="19"/>
        <v>122.18947903446431</v>
      </c>
      <c r="V42" s="6">
        <f t="shared" si="25"/>
        <v>107.63483230430408</v>
      </c>
      <c r="W42" s="6">
        <f t="shared" si="26"/>
        <v>2.7470384656965052E-2</v>
      </c>
      <c r="X42" s="6">
        <f t="shared" si="27"/>
        <v>114.97357217998473</v>
      </c>
      <c r="Y42" s="6">
        <f t="shared" si="28"/>
        <v>0.2958114587284939</v>
      </c>
    </row>
    <row r="43" spans="1:25" x14ac:dyDescent="0.35">
      <c r="A43" s="32"/>
      <c r="B43">
        <v>28</v>
      </c>
      <c r="C43">
        <v>1997</v>
      </c>
      <c r="D43" s="7">
        <f t="shared" si="29"/>
        <v>0.36314777931265135</v>
      </c>
      <c r="E43" s="7">
        <f t="shared" si="29"/>
        <v>0.78284468916621375</v>
      </c>
      <c r="F43" s="7">
        <f t="shared" si="13"/>
        <v>3.0440479429455376</v>
      </c>
      <c r="G43">
        <f t="shared" si="14"/>
        <v>0.25</v>
      </c>
      <c r="H43">
        <f t="shared" si="15"/>
        <v>0.111</v>
      </c>
      <c r="I43">
        <f t="shared" si="16"/>
        <v>2.1000000000000001E-2</v>
      </c>
      <c r="J43" s="7">
        <f t="shared" si="6"/>
        <v>2.2978213329320316</v>
      </c>
      <c r="K43" s="6">
        <f t="shared" si="7"/>
        <v>1.5368974029472178</v>
      </c>
      <c r="L43" s="7">
        <f t="shared" si="8"/>
        <v>2.7942840175082764</v>
      </c>
      <c r="M43" s="6">
        <f t="shared" si="20"/>
        <v>0.55001474199380151</v>
      </c>
      <c r="N43" s="6">
        <f t="shared" si="21"/>
        <v>0.55001474199380151</v>
      </c>
      <c r="O43" s="6">
        <f t="shared" si="22"/>
        <v>-0.16676634358292552</v>
      </c>
      <c r="P43" s="7">
        <f t="shared" si="9"/>
        <v>0.18038775587929878</v>
      </c>
      <c r="Q43" s="6">
        <f t="shared" si="17"/>
        <v>5.746993160917806</v>
      </c>
      <c r="R43" s="6">
        <f t="shared" si="23"/>
        <v>6.4641257037835143</v>
      </c>
      <c r="S43" s="6">
        <f t="shared" si="24"/>
        <v>-0.15783308632040072</v>
      </c>
      <c r="T43" s="8">
        <f t="shared" si="18"/>
        <v>1.9587464587759781E-3</v>
      </c>
      <c r="U43" s="6">
        <f t="shared" si="19"/>
        <v>93.760865259751483</v>
      </c>
      <c r="V43" s="6">
        <f t="shared" si="25"/>
        <v>107.60765672048639</v>
      </c>
      <c r="W43" s="6">
        <f t="shared" si="26"/>
        <v>-2.717558381769436E-2</v>
      </c>
      <c r="X43" s="6">
        <f t="shared" si="27"/>
        <v>114.6217971662637</v>
      </c>
      <c r="Y43" s="6">
        <f t="shared" si="28"/>
        <v>-0.35177501372102427</v>
      </c>
    </row>
    <row r="44" spans="1:25" x14ac:dyDescent="0.35">
      <c r="A44" s="32"/>
      <c r="B44">
        <v>29</v>
      </c>
      <c r="C44">
        <v>1998</v>
      </c>
      <c r="D44" s="7">
        <f t="shared" si="29"/>
        <v>0.35230933624532718</v>
      </c>
      <c r="E44" s="7">
        <f t="shared" si="29"/>
        <v>0.80602854795720957</v>
      </c>
      <c r="F44" s="7">
        <f t="shared" si="13"/>
        <v>3.9656014302342055</v>
      </c>
      <c r="G44">
        <f t="shared" si="14"/>
        <v>0.25</v>
      </c>
      <c r="H44">
        <f t="shared" si="15"/>
        <v>0.111</v>
      </c>
      <c r="I44">
        <f t="shared" si="16"/>
        <v>2.1000000000000001E-2</v>
      </c>
      <c r="J44" s="7">
        <f t="shared" si="6"/>
        <v>2.9934625653367917</v>
      </c>
      <c r="K44" s="6">
        <f t="shared" si="7"/>
        <v>2.002176921482135</v>
      </c>
      <c r="L44" s="7">
        <f t="shared" si="8"/>
        <v>2.7911689193789546</v>
      </c>
      <c r="M44" s="6">
        <f t="shared" si="20"/>
        <v>0.71732560060450468</v>
      </c>
      <c r="N44" s="6">
        <f t="shared" si="21"/>
        <v>0.71732560060450468</v>
      </c>
      <c r="O44" s="6">
        <f t="shared" si="22"/>
        <v>0.16731085861070316</v>
      </c>
      <c r="P44" s="7">
        <f t="shared" si="9"/>
        <v>0.18018665765257189</v>
      </c>
      <c r="Q44" s="6">
        <f t="shared" si="17"/>
        <v>7.4951905941310324</v>
      </c>
      <c r="R44" s="6">
        <f t="shared" si="23"/>
        <v>6.6499098401981493</v>
      </c>
      <c r="S44" s="6">
        <f t="shared" si="24"/>
        <v>0.18578413641463509</v>
      </c>
      <c r="T44" s="8">
        <f t="shared" si="18"/>
        <v>1.9565628269793108E-3</v>
      </c>
      <c r="U44" s="6">
        <f t="shared" si="19"/>
        <v>122.28230236491962</v>
      </c>
      <c r="V44" s="6">
        <f t="shared" si="25"/>
        <v>107.63636858665338</v>
      </c>
      <c r="W44" s="6">
        <f t="shared" si="26"/>
        <v>2.8711866166986511E-2</v>
      </c>
      <c r="X44" s="6">
        <f t="shared" si="27"/>
        <v>115.00360402745603</v>
      </c>
      <c r="Y44" s="6">
        <f t="shared" si="28"/>
        <v>0.38180686119233087</v>
      </c>
    </row>
    <row r="45" spans="1:25" x14ac:dyDescent="0.35">
      <c r="A45" s="32"/>
      <c r="B45">
        <v>30</v>
      </c>
      <c r="C45">
        <v>1999</v>
      </c>
      <c r="D45" s="7">
        <f t="shared" si="29"/>
        <v>0.37730605842151466</v>
      </c>
      <c r="E45" s="7">
        <f t="shared" si="29"/>
        <v>0.77093802488867014</v>
      </c>
      <c r="F45" s="7">
        <f t="shared" si="13"/>
        <v>3.6738433697289445</v>
      </c>
      <c r="G45">
        <f t="shared" si="14"/>
        <v>0.25</v>
      </c>
      <c r="H45">
        <f t="shared" si="15"/>
        <v>0.111</v>
      </c>
      <c r="I45">
        <f t="shared" si="16"/>
        <v>2.1000000000000001E-2</v>
      </c>
      <c r="J45" s="7">
        <f t="shared" si="6"/>
        <v>2.7732269093782493</v>
      </c>
      <c r="K45" s="6">
        <f t="shared" si="7"/>
        <v>1.8548723409092149</v>
      </c>
      <c r="L45" s="7">
        <f t="shared" si="8"/>
        <v>2.8590700091041703</v>
      </c>
      <c r="M45" s="6">
        <f t="shared" si="20"/>
        <v>0.64876772342150524</v>
      </c>
      <c r="N45" s="6">
        <f t="shared" si="21"/>
        <v>0.64876772342150524</v>
      </c>
      <c r="O45" s="6">
        <f t="shared" si="22"/>
        <v>-6.8557877182999438E-2</v>
      </c>
      <c r="P45" s="7">
        <f t="shared" si="9"/>
        <v>0.18457007935220743</v>
      </c>
      <c r="Q45" s="6">
        <f t="shared" si="17"/>
        <v>6.7788431561160314</v>
      </c>
      <c r="R45" s="6">
        <f t="shared" si="23"/>
        <v>6.6737070725482557</v>
      </c>
      <c r="S45" s="6">
        <f t="shared" si="24"/>
        <v>2.3797232350106334E-2</v>
      </c>
      <c r="T45" s="8">
        <f t="shared" si="18"/>
        <v>2.0041603575857007E-3</v>
      </c>
      <c r="U45" s="6">
        <f t="shared" si="19"/>
        <v>110.59525946539995</v>
      </c>
      <c r="V45" s="6">
        <f t="shared" si="25"/>
        <v>107.64229867845498</v>
      </c>
      <c r="W45" s="6">
        <f t="shared" si="26"/>
        <v>5.9300918016020887E-3</v>
      </c>
      <c r="X45" s="6">
        <f t="shared" si="27"/>
        <v>114.96477347442473</v>
      </c>
      <c r="Y45" s="6">
        <f t="shared" si="28"/>
        <v>-3.8830553031303339E-2</v>
      </c>
    </row>
    <row r="46" spans="1:25" x14ac:dyDescent="0.35">
      <c r="A46" s="32"/>
      <c r="B46">
        <v>31</v>
      </c>
      <c r="C46">
        <v>2000</v>
      </c>
      <c r="D46" s="7">
        <f t="shared" si="29"/>
        <v>0.38768123119558534</v>
      </c>
      <c r="E46" s="7">
        <f t="shared" si="29"/>
        <v>0.88070933907487003</v>
      </c>
      <c r="F46" s="7">
        <f t="shared" si="13"/>
        <v>3.9871702583258348</v>
      </c>
      <c r="G46">
        <f t="shared" si="14"/>
        <v>0.25</v>
      </c>
      <c r="H46">
        <f t="shared" si="15"/>
        <v>0.111</v>
      </c>
      <c r="I46">
        <f t="shared" si="16"/>
        <v>2.1000000000000001E-2</v>
      </c>
      <c r="J46" s="7">
        <f t="shared" si="6"/>
        <v>3.0097439492848159</v>
      </c>
      <c r="K46" s="6">
        <f t="shared" si="7"/>
        <v>2.0130667223328285</v>
      </c>
      <c r="L46" s="7">
        <f t="shared" si="8"/>
        <v>3.3559765844704459</v>
      </c>
      <c r="M46" s="6">
        <f t="shared" si="20"/>
        <v>0.59984528248741609</v>
      </c>
      <c r="N46" s="6">
        <f t="shared" si="21"/>
        <v>0.59984528248741609</v>
      </c>
      <c r="O46" s="6">
        <f t="shared" si="22"/>
        <v>-4.8922440934089151E-2</v>
      </c>
      <c r="P46" s="7">
        <f t="shared" si="9"/>
        <v>0.21664837255731992</v>
      </c>
      <c r="Q46" s="6">
        <f t="shared" si="17"/>
        <v>6.2676624331331841</v>
      </c>
      <c r="R46" s="6">
        <f t="shared" si="23"/>
        <v>6.5857381622333566</v>
      </c>
      <c r="S46" s="6">
        <f t="shared" si="24"/>
        <v>-8.7968910314899063E-2</v>
      </c>
      <c r="T46" s="8">
        <f t="shared" si="18"/>
        <v>2.3524835733871917E-3</v>
      </c>
      <c r="U46" s="6">
        <f t="shared" si="19"/>
        <v>102.25546410651302</v>
      </c>
      <c r="V46" s="6">
        <f t="shared" si="25"/>
        <v>107.62962623861193</v>
      </c>
      <c r="W46" s="6">
        <f t="shared" si="26"/>
        <v>-1.2672439843044003E-2</v>
      </c>
      <c r="X46" s="6">
        <f t="shared" si="27"/>
        <v>114.81520968333271</v>
      </c>
      <c r="Y46" s="6">
        <f t="shared" si="28"/>
        <v>-0.14956379109202089</v>
      </c>
    </row>
    <row r="47" spans="1:25" x14ac:dyDescent="0.35">
      <c r="A47" s="32"/>
      <c r="B47">
        <v>32</v>
      </c>
      <c r="C47">
        <v>2001</v>
      </c>
      <c r="D47" s="7">
        <f t="shared" si="29"/>
        <v>0.3686170126895611</v>
      </c>
      <c r="E47" s="7">
        <f t="shared" si="29"/>
        <v>0.88559617617790898</v>
      </c>
      <c r="F47" s="7">
        <f t="shared" si="13"/>
        <v>3.3892953664288794</v>
      </c>
      <c r="G47">
        <f t="shared" si="14"/>
        <v>0.25</v>
      </c>
      <c r="H47">
        <f t="shared" si="15"/>
        <v>0.111</v>
      </c>
      <c r="I47">
        <f t="shared" si="16"/>
        <v>2.1000000000000001E-2</v>
      </c>
      <c r="J47" s="7">
        <f t="shared" si="6"/>
        <v>2.5584338166014571</v>
      </c>
      <c r="K47" s="6">
        <f t="shared" si="7"/>
        <v>1.711208017783437</v>
      </c>
      <c r="L47" s="7">
        <f t="shared" si="8"/>
        <v>3.2086522567188842</v>
      </c>
      <c r="M47" s="6">
        <f t="shared" si="20"/>
        <v>0.53331052444221261</v>
      </c>
      <c r="N47" s="6">
        <f t="shared" si="21"/>
        <v>0.53331052444221261</v>
      </c>
      <c r="O47" s="6">
        <f t="shared" si="22"/>
        <v>-6.6534758045203479E-2</v>
      </c>
      <c r="P47" s="7">
        <f t="shared" si="9"/>
        <v>0.20713770553026931</v>
      </c>
      <c r="Q47" s="6">
        <f t="shared" si="17"/>
        <v>5.5724541591458392</v>
      </c>
      <c r="R47" s="6">
        <f t="shared" si="23"/>
        <v>6.3758488387832823</v>
      </c>
      <c r="S47" s="6">
        <f t="shared" si="24"/>
        <v>-0.20988932345007427</v>
      </c>
      <c r="T47" s="8">
        <f t="shared" si="18"/>
        <v>2.2492116785236735E-3</v>
      </c>
      <c r="U47" s="6">
        <f t="shared" si="19"/>
        <v>90.913301782731537</v>
      </c>
      <c r="V47" s="6">
        <f t="shared" si="25"/>
        <v>107.59202768642378</v>
      </c>
      <c r="W47" s="6">
        <f t="shared" si="26"/>
        <v>-3.7598552188157441E-2</v>
      </c>
      <c r="X47" s="6">
        <f t="shared" si="27"/>
        <v>114.50118704964927</v>
      </c>
      <c r="Y47" s="6">
        <f t="shared" si="28"/>
        <v>-0.31402263368343597</v>
      </c>
    </row>
    <row r="48" spans="1:25" x14ac:dyDescent="0.35">
      <c r="A48" s="32"/>
      <c r="B48">
        <v>33</v>
      </c>
      <c r="C48">
        <v>2002</v>
      </c>
      <c r="D48" s="7">
        <f t="shared" si="29"/>
        <v>0.36615614429661919</v>
      </c>
      <c r="E48" s="7">
        <f t="shared" si="29"/>
        <v>0.70112164007563504</v>
      </c>
      <c r="F48" s="7">
        <f t="shared" si="13"/>
        <v>3.2575578536438496</v>
      </c>
      <c r="G48">
        <f t="shared" si="14"/>
        <v>0.25</v>
      </c>
      <c r="H48">
        <f t="shared" si="15"/>
        <v>0.111</v>
      </c>
      <c r="I48">
        <f t="shared" si="16"/>
        <v>2.1000000000000001E-2</v>
      </c>
      <c r="J48" s="7">
        <f t="shared" si="6"/>
        <v>2.4589908140934433</v>
      </c>
      <c r="K48" s="6">
        <f t="shared" si="7"/>
        <v>1.6446955826756897</v>
      </c>
      <c r="L48" s="7">
        <f t="shared" si="8"/>
        <v>2.5233136807433603</v>
      </c>
      <c r="M48" s="6">
        <f t="shared" si="20"/>
        <v>0.65179989124109516</v>
      </c>
      <c r="N48" s="6">
        <f t="shared" si="21"/>
        <v>0.65179989124109516</v>
      </c>
      <c r="O48" s="6">
        <f t="shared" si="22"/>
        <v>0.11848936679888256</v>
      </c>
      <c r="P48" s="7">
        <f t="shared" si="9"/>
        <v>0.16289499900397289</v>
      </c>
      <c r="Q48" s="6">
        <f t="shared" si="17"/>
        <v>6.8105256664043381</v>
      </c>
      <c r="R48" s="6">
        <f t="shared" si="23"/>
        <v>6.4466555201856641</v>
      </c>
      <c r="S48" s="6">
        <f t="shared" si="24"/>
        <v>7.0806681402381777E-2</v>
      </c>
      <c r="T48" s="8">
        <f t="shared" si="18"/>
        <v>1.768800775285684E-3</v>
      </c>
      <c r="U48" s="6">
        <f t="shared" si="19"/>
        <v>111.11215229875734</v>
      </c>
      <c r="V48" s="6">
        <f t="shared" si="25"/>
        <v>107.59825408556718</v>
      </c>
      <c r="W48" s="6">
        <f t="shared" si="26"/>
        <v>6.2263991434008403E-3</v>
      </c>
      <c r="X48" s="6">
        <f t="shared" si="27"/>
        <v>114.69670949699393</v>
      </c>
      <c r="Y48" s="6">
        <f t="shared" si="28"/>
        <v>0.19552244734465773</v>
      </c>
    </row>
    <row r="49" spans="1:25" x14ac:dyDescent="0.35">
      <c r="A49" s="32"/>
      <c r="B49">
        <v>34</v>
      </c>
      <c r="C49">
        <v>2003</v>
      </c>
      <c r="D49" s="7">
        <f t="shared" si="29"/>
        <v>0.36901652671662233</v>
      </c>
      <c r="E49" s="7">
        <f t="shared" si="29"/>
        <v>0.86063964833239281</v>
      </c>
      <c r="F49" s="7">
        <f t="shared" si="13"/>
        <v>3.8070029275776274</v>
      </c>
      <c r="G49">
        <f t="shared" si="14"/>
        <v>0.25</v>
      </c>
      <c r="H49">
        <f t="shared" si="15"/>
        <v>0.111</v>
      </c>
      <c r="I49">
        <f t="shared" si="16"/>
        <v>2.1000000000000001E-2</v>
      </c>
      <c r="J49" s="7">
        <f t="shared" si="6"/>
        <v>2.8737433527600262</v>
      </c>
      <c r="K49" s="6">
        <f t="shared" si="7"/>
        <v>1.9221027467605794</v>
      </c>
      <c r="L49" s="7">
        <f t="shared" si="8"/>
        <v>3.1216104839382757</v>
      </c>
      <c r="M49" s="6">
        <f t="shared" si="20"/>
        <v>0.61574073916346617</v>
      </c>
      <c r="N49" s="6">
        <f t="shared" si="21"/>
        <v>0.61574073916346617</v>
      </c>
      <c r="O49" s="6">
        <f t="shared" si="22"/>
        <v>-3.6059152077628998E-2</v>
      </c>
      <c r="P49" s="7">
        <f t="shared" si="9"/>
        <v>0.20151863819091881</v>
      </c>
      <c r="Q49" s="6">
        <f t="shared" si="17"/>
        <v>6.4337508555557861</v>
      </c>
      <c r="R49" s="6">
        <f t="shared" si="23"/>
        <v>6.4440549897431403</v>
      </c>
      <c r="S49" s="6">
        <f t="shared" si="24"/>
        <v>-2.6005304425238407E-3</v>
      </c>
      <c r="T49" s="8">
        <f t="shared" si="18"/>
        <v>2.1881968485595983E-3</v>
      </c>
      <c r="U49" s="6">
        <f t="shared" si="19"/>
        <v>104.96515833442182</v>
      </c>
      <c r="V49" s="6">
        <f t="shared" si="25"/>
        <v>107.59249235374257</v>
      </c>
      <c r="W49" s="6">
        <f t="shared" si="26"/>
        <v>-5.7617318246059313E-3</v>
      </c>
      <c r="X49" s="6">
        <f t="shared" si="27"/>
        <v>114.65228808264918</v>
      </c>
      <c r="Y49" s="6">
        <f t="shared" si="28"/>
        <v>-4.4421414344753885E-2</v>
      </c>
    </row>
    <row r="50" spans="1:25" x14ac:dyDescent="0.35">
      <c r="A50" s="32"/>
      <c r="B50">
        <v>35</v>
      </c>
      <c r="C50">
        <v>2004</v>
      </c>
      <c r="D50" s="7">
        <f t="shared" si="29"/>
        <v>0.36414406593840093</v>
      </c>
      <c r="E50" s="7">
        <f t="shared" si="29"/>
        <v>0.82696514295712253</v>
      </c>
      <c r="F50" s="7">
        <f t="shared" si="13"/>
        <v>3.2322211226104312</v>
      </c>
      <c r="G50">
        <f t="shared" si="14"/>
        <v>0.25</v>
      </c>
      <c r="H50">
        <f t="shared" si="15"/>
        <v>0.111</v>
      </c>
      <c r="I50">
        <f t="shared" si="16"/>
        <v>2.1000000000000001E-2</v>
      </c>
      <c r="J50" s="7">
        <f t="shared" si="6"/>
        <v>2.4398652016962168</v>
      </c>
      <c r="K50" s="6">
        <f t="shared" si="7"/>
        <v>1.6319034201163989</v>
      </c>
      <c r="L50" s="7">
        <f t="shared" si="8"/>
        <v>2.9598655613075322</v>
      </c>
      <c r="M50" s="6">
        <f t="shared" si="20"/>
        <v>0.55134376420647269</v>
      </c>
      <c r="N50" s="6">
        <f t="shared" si="21"/>
        <v>0.55134376420647269</v>
      </c>
      <c r="O50" s="6">
        <f t="shared" si="22"/>
        <v>-6.439697495699348E-2</v>
      </c>
      <c r="P50" s="7">
        <f t="shared" si="9"/>
        <v>0.19107703546355959</v>
      </c>
      <c r="Q50" s="6">
        <f t="shared" si="17"/>
        <v>5.7608798460987209</v>
      </c>
      <c r="R50" s="6">
        <f t="shared" si="23"/>
        <v>6.3135159085931729</v>
      </c>
      <c r="S50" s="6">
        <f t="shared" si="24"/>
        <v>-0.13053908114996737</v>
      </c>
      <c r="T50" s="8">
        <f t="shared" si="18"/>
        <v>2.0748163573701319E-3</v>
      </c>
      <c r="U50" s="6">
        <f t="shared" si="19"/>
        <v>93.98742331919145</v>
      </c>
      <c r="V50" s="6">
        <f t="shared" si="25"/>
        <v>107.56426433396653</v>
      </c>
      <c r="W50" s="6">
        <f t="shared" si="26"/>
        <v>-2.8228019776037172E-2</v>
      </c>
      <c r="X50" s="6">
        <f t="shared" si="27"/>
        <v>114.42912400676617</v>
      </c>
      <c r="Y50" s="6">
        <f t="shared" si="28"/>
        <v>-0.22316407588300535</v>
      </c>
    </row>
    <row r="51" spans="1:25" x14ac:dyDescent="0.35">
      <c r="A51" s="32"/>
      <c r="B51">
        <v>36</v>
      </c>
      <c r="C51">
        <v>2005</v>
      </c>
      <c r="D51" s="7">
        <f t="shared" si="29"/>
        <v>0.37421542909209243</v>
      </c>
      <c r="E51" s="7">
        <f t="shared" si="29"/>
        <v>0.85984634140405247</v>
      </c>
      <c r="F51" s="7">
        <f t="shared" si="13"/>
        <v>3.6069208186656501</v>
      </c>
      <c r="G51">
        <f t="shared" si="14"/>
        <v>0.25</v>
      </c>
      <c r="H51">
        <f t="shared" si="15"/>
        <v>0.111</v>
      </c>
      <c r="I51">
        <f t="shared" si="16"/>
        <v>2.1000000000000001E-2</v>
      </c>
      <c r="J51" s="7">
        <f t="shared" si="6"/>
        <v>2.7227099436898996</v>
      </c>
      <c r="K51" s="6">
        <f t="shared" si="7"/>
        <v>1.8210840771053749</v>
      </c>
      <c r="L51" s="7">
        <f t="shared" si="8"/>
        <v>3.1626714761463077</v>
      </c>
      <c r="M51" s="6">
        <f t="shared" si="20"/>
        <v>0.57580564116142496</v>
      </c>
      <c r="N51" s="6">
        <f t="shared" si="21"/>
        <v>0.57580564116142496</v>
      </c>
      <c r="O51" s="6">
        <f t="shared" si="22"/>
        <v>2.4461876954952277E-2</v>
      </c>
      <c r="P51" s="7">
        <f t="shared" si="9"/>
        <v>0.20416937096975393</v>
      </c>
      <c r="Q51" s="6">
        <f t="shared" si="17"/>
        <v>6.0164770670999497</v>
      </c>
      <c r="R51" s="6">
        <f t="shared" si="23"/>
        <v>6.2528696751719171</v>
      </c>
      <c r="S51" s="6">
        <f t="shared" si="24"/>
        <v>-6.0646233421255857E-2</v>
      </c>
      <c r="T51" s="8">
        <f t="shared" si="18"/>
        <v>2.2169799187762873E-3</v>
      </c>
      <c r="U51" s="6">
        <f t="shared" si="19"/>
        <v>98.157432909952078</v>
      </c>
      <c r="V51" s="6">
        <f t="shared" si="25"/>
        <v>107.54340957760019</v>
      </c>
      <c r="W51" s="6">
        <f t="shared" si="26"/>
        <v>-2.085475636634726E-2</v>
      </c>
      <c r="X51" s="6">
        <f t="shared" si="27"/>
        <v>114.37208489393353</v>
      </c>
      <c r="Y51" s="6">
        <f t="shared" si="28"/>
        <v>-5.7039112832640626E-2</v>
      </c>
    </row>
    <row r="52" spans="1:25" x14ac:dyDescent="0.35">
      <c r="A52" s="32"/>
      <c r="B52">
        <v>37</v>
      </c>
      <c r="C52">
        <v>2006</v>
      </c>
      <c r="D52" s="7">
        <f t="shared" si="29"/>
        <v>0.37345748185400079</v>
      </c>
      <c r="E52" s="7">
        <f t="shared" si="29"/>
        <v>0.70617214863251376</v>
      </c>
      <c r="F52" s="7">
        <f t="shared" si="13"/>
        <v>2.5277087912515408</v>
      </c>
      <c r="G52">
        <f t="shared" si="14"/>
        <v>0.25</v>
      </c>
      <c r="H52">
        <f t="shared" si="15"/>
        <v>0.111</v>
      </c>
      <c r="I52">
        <f t="shared" si="16"/>
        <v>2.1000000000000001E-2</v>
      </c>
      <c r="J52" s="7">
        <f t="shared" si="6"/>
        <v>1.9080590361390204</v>
      </c>
      <c r="K52" s="6">
        <f t="shared" si="7"/>
        <v>1.276204957837239</v>
      </c>
      <c r="L52" s="7">
        <f t="shared" si="8"/>
        <v>2.5921688885232794</v>
      </c>
      <c r="M52" s="6">
        <f t="shared" si="20"/>
        <v>0.49233094474962014</v>
      </c>
      <c r="N52" s="6">
        <f t="shared" si="21"/>
        <v>0.49233094474962014</v>
      </c>
      <c r="O52" s="6">
        <f t="shared" si="22"/>
        <v>-8.3474696411804827E-2</v>
      </c>
      <c r="P52" s="7">
        <f t="shared" si="9"/>
        <v>0.16734001473401247</v>
      </c>
      <c r="Q52" s="6">
        <f t="shared" si="17"/>
        <v>5.1442667920638323</v>
      </c>
      <c r="R52" s="6">
        <f t="shared" si="23"/>
        <v>6.0673560523784413</v>
      </c>
      <c r="S52" s="6">
        <f t="shared" si="24"/>
        <v>-0.18551362279347572</v>
      </c>
      <c r="T52" s="8">
        <f t="shared" si="18"/>
        <v>1.8170671267238843E-3</v>
      </c>
      <c r="U52" s="6">
        <f t="shared" si="19"/>
        <v>83.927523845161801</v>
      </c>
      <c r="V52" s="6">
        <f t="shared" si="25"/>
        <v>107.5004979279673</v>
      </c>
      <c r="W52" s="6">
        <f t="shared" si="26"/>
        <v>-4.2911649632884519E-2</v>
      </c>
      <c r="X52" s="6">
        <f t="shared" si="27"/>
        <v>114.06018492509537</v>
      </c>
      <c r="Y52" s="6">
        <f t="shared" si="28"/>
        <v>-0.31189996883816207</v>
      </c>
    </row>
    <row r="53" spans="1:25" x14ac:dyDescent="0.35">
      <c r="A53" s="32"/>
      <c r="B53">
        <v>38</v>
      </c>
      <c r="C53">
        <v>2007</v>
      </c>
      <c r="D53" s="7">
        <f t="shared" si="29"/>
        <v>0.40706126672507015</v>
      </c>
      <c r="E53" s="7">
        <f t="shared" si="29"/>
        <v>0.73236080282598914</v>
      </c>
      <c r="F53" s="7">
        <f t="shared" si="13"/>
        <v>3.3000456130360698</v>
      </c>
      <c r="G53">
        <f t="shared" si="14"/>
        <v>0.25</v>
      </c>
      <c r="H53">
        <f t="shared" si="15"/>
        <v>0.111</v>
      </c>
      <c r="I53">
        <f t="shared" si="16"/>
        <v>2.1000000000000001E-2</v>
      </c>
      <c r="J53" s="7">
        <f t="shared" si="6"/>
        <v>2.4910630027546561</v>
      </c>
      <c r="K53" s="6">
        <f t="shared" si="7"/>
        <v>1.6661470605403128</v>
      </c>
      <c r="L53" s="7">
        <f t="shared" si="8"/>
        <v>2.9301942793143883</v>
      </c>
      <c r="M53" s="6">
        <f t="shared" si="20"/>
        <v>0.56861317090898178</v>
      </c>
      <c r="N53" s="6">
        <f t="shared" si="21"/>
        <v>0.56861317090898178</v>
      </c>
      <c r="O53" s="6">
        <f t="shared" si="22"/>
        <v>7.6282226159361644E-2</v>
      </c>
      <c r="P53" s="7">
        <f t="shared" si="9"/>
        <v>0.18916157664145394</v>
      </c>
      <c r="Q53" s="6">
        <f t="shared" si="17"/>
        <v>5.941324395371451</v>
      </c>
      <c r="R53" s="6">
        <f t="shared" si="23"/>
        <v>6.0435157054322639</v>
      </c>
      <c r="S53" s="6">
        <f t="shared" si="24"/>
        <v>-2.3840346946177426E-2</v>
      </c>
      <c r="T53" s="8">
        <f t="shared" si="18"/>
        <v>2.0540172839161605E-3</v>
      </c>
      <c r="U53" s="6">
        <f t="shared" si="19"/>
        <v>96.931334438882942</v>
      </c>
      <c r="V53" s="6">
        <f t="shared" si="25"/>
        <v>107.47878868348418</v>
      </c>
      <c r="W53" s="6">
        <f t="shared" si="26"/>
        <v>-2.1709244483119505E-2</v>
      </c>
      <c r="X53" s="6">
        <f t="shared" si="27"/>
        <v>114.09091755982543</v>
      </c>
      <c r="Y53" s="6">
        <f t="shared" si="28"/>
        <v>3.0732634730057384E-2</v>
      </c>
    </row>
    <row r="54" spans="1:25" x14ac:dyDescent="0.35">
      <c r="A54" s="32"/>
      <c r="B54">
        <v>39</v>
      </c>
      <c r="C54">
        <v>2008</v>
      </c>
      <c r="D54" s="7">
        <f t="shared" si="29"/>
        <v>0.36826154213884416</v>
      </c>
      <c r="E54" s="7">
        <f t="shared" si="29"/>
        <v>0.79546685943246098</v>
      </c>
      <c r="F54" s="7">
        <f t="shared" si="13"/>
        <v>3.2485676643787191</v>
      </c>
      <c r="G54">
        <f t="shared" si="14"/>
        <v>0.25</v>
      </c>
      <c r="H54">
        <f t="shared" si="15"/>
        <v>0.111</v>
      </c>
      <c r="I54">
        <f t="shared" si="16"/>
        <v>2.1000000000000001E-2</v>
      </c>
      <c r="J54" s="7">
        <f t="shared" si="6"/>
        <v>2.452204505511022</v>
      </c>
      <c r="K54" s="6">
        <f t="shared" si="7"/>
        <v>1.6401565613486426</v>
      </c>
      <c r="L54" s="7">
        <f t="shared" si="8"/>
        <v>2.8793204559859165</v>
      </c>
      <c r="M54" s="6">
        <f t="shared" si="20"/>
        <v>0.56963321256543908</v>
      </c>
      <c r="N54" s="6">
        <f t="shared" si="21"/>
        <v>0.56963321256543908</v>
      </c>
      <c r="O54" s="6">
        <f t="shared" si="22"/>
        <v>1.0200416564573045E-3</v>
      </c>
      <c r="P54" s="7">
        <f t="shared" si="9"/>
        <v>0.18587736688835724</v>
      </c>
      <c r="Q54" s="6">
        <f t="shared" si="17"/>
        <v>5.9519826050082703</v>
      </c>
      <c r="R54" s="6">
        <f t="shared" si="23"/>
        <v>6.0265017737423241</v>
      </c>
      <c r="S54" s="6">
        <f t="shared" si="24"/>
        <v>-1.701393168993981E-2</v>
      </c>
      <c r="T54" s="8">
        <f t="shared" si="18"/>
        <v>2.0183555828633452E-3</v>
      </c>
      <c r="U54" s="6">
        <f t="shared" si="19"/>
        <v>97.105220665938859</v>
      </c>
      <c r="V54" s="6">
        <f t="shared" si="25"/>
        <v>107.45785113456176</v>
      </c>
      <c r="W54" s="6">
        <f t="shared" si="26"/>
        <v>-2.0937548922418614E-2</v>
      </c>
      <c r="X54" s="6">
        <f t="shared" si="27"/>
        <v>114.05398612086952</v>
      </c>
      <c r="Y54" s="6">
        <f t="shared" si="28"/>
        <v>-3.6931438955903673E-2</v>
      </c>
    </row>
    <row r="55" spans="1:25" x14ac:dyDescent="0.35">
      <c r="A55" s="32"/>
      <c r="B55">
        <v>40</v>
      </c>
      <c r="C55">
        <v>2009</v>
      </c>
      <c r="D55" s="7">
        <f t="shared" si="29"/>
        <v>0.39880350385364743</v>
      </c>
      <c r="E55" s="7">
        <f t="shared" si="29"/>
        <v>0.83840636818648751</v>
      </c>
      <c r="F55" s="7">
        <f t="shared" si="13"/>
        <v>4.1124841098251395</v>
      </c>
      <c r="G55">
        <f t="shared" si="14"/>
        <v>0.25</v>
      </c>
      <c r="H55">
        <f t="shared" si="15"/>
        <v>0.111</v>
      </c>
      <c r="I55">
        <f t="shared" si="16"/>
        <v>2.1000000000000001E-2</v>
      </c>
      <c r="J55" s="7">
        <f t="shared" si="6"/>
        <v>3.1043380051880054</v>
      </c>
      <c r="K55" s="6">
        <f t="shared" si="7"/>
        <v>2.0763359403387156</v>
      </c>
      <c r="L55" s="7">
        <f t="shared" si="8"/>
        <v>3.2864352338937857</v>
      </c>
      <c r="M55" s="6">
        <f t="shared" si="20"/>
        <v>0.63178970299641712</v>
      </c>
      <c r="N55" s="6">
        <f t="shared" si="21"/>
        <v>0.63178970299641712</v>
      </c>
      <c r="O55" s="6">
        <f t="shared" si="22"/>
        <v>6.215649043097804E-2</v>
      </c>
      <c r="P55" s="7">
        <f t="shared" si="9"/>
        <v>0.21215906220349071</v>
      </c>
      <c r="Q55" s="6">
        <f t="shared" si="17"/>
        <v>6.6014432433151429</v>
      </c>
      <c r="R55" s="6">
        <f t="shared" si="23"/>
        <v>6.1484808167487905</v>
      </c>
      <c r="S55" s="6">
        <f t="shared" si="24"/>
        <v>0.12197904300646645</v>
      </c>
      <c r="T55" s="8">
        <f t="shared" si="18"/>
        <v>2.3037362473004187E-3</v>
      </c>
      <c r="U55" s="6">
        <f t="shared" si="19"/>
        <v>107.70102088611486</v>
      </c>
      <c r="V55" s="6">
        <f t="shared" si="25"/>
        <v>107.45841133353267</v>
      </c>
      <c r="W55" s="6">
        <f t="shared" si="26"/>
        <v>5.601989709020927E-4</v>
      </c>
      <c r="X55" s="6">
        <f t="shared" si="27"/>
        <v>114.23868185327787</v>
      </c>
      <c r="Y55" s="6">
        <f t="shared" si="28"/>
        <v>0.18469573240834336</v>
      </c>
    </row>
    <row r="56" spans="1:25" x14ac:dyDescent="0.35">
      <c r="A56" s="32"/>
      <c r="B56">
        <v>41</v>
      </c>
      <c r="C56">
        <v>2010</v>
      </c>
      <c r="D56" s="7">
        <f t="shared" ref="D56:E62" si="30">INDEX(AnnFac_matrix,MATCH($C56,AnnFac_rows,0),MATCH(D$3,AnnFac_columns,0))</f>
        <v>0.37311542531287939</v>
      </c>
      <c r="E56" s="7">
        <f t="shared" si="30"/>
        <v>0.9163715956050833</v>
      </c>
      <c r="F56" s="7">
        <f t="shared" si="13"/>
        <v>3.2483068960668353</v>
      </c>
      <c r="G56">
        <f t="shared" si="14"/>
        <v>0.25</v>
      </c>
      <c r="H56">
        <f t="shared" si="15"/>
        <v>0.111</v>
      </c>
      <c r="I56">
        <f t="shared" si="16"/>
        <v>2.1000000000000001E-2</v>
      </c>
      <c r="J56" s="7">
        <f t="shared" si="6"/>
        <v>2.4520076626881657</v>
      </c>
      <c r="K56" s="6">
        <f t="shared" si="7"/>
        <v>1.640024903060463</v>
      </c>
      <c r="L56" s="7">
        <f t="shared" si="8"/>
        <v>3.3606738554309676</v>
      </c>
      <c r="M56" s="6">
        <f t="shared" si="20"/>
        <v>0.48800477928262059</v>
      </c>
      <c r="N56" s="6">
        <f t="shared" si="21"/>
        <v>0.48800477928262059</v>
      </c>
      <c r="O56" s="6">
        <f t="shared" si="22"/>
        <v>-0.14378492371379653</v>
      </c>
      <c r="P56" s="7">
        <f t="shared" si="9"/>
        <v>0.21695160950890258</v>
      </c>
      <c r="Q56" s="6">
        <f t="shared" si="17"/>
        <v>5.0990635612163855</v>
      </c>
      <c r="R56" s="6">
        <f t="shared" si="23"/>
        <v>5.9208080541146195</v>
      </c>
      <c r="S56" s="6">
        <f t="shared" si="24"/>
        <v>-0.22767276263417102</v>
      </c>
      <c r="T56" s="8">
        <f t="shared" si="18"/>
        <v>2.3557762819315566E-3</v>
      </c>
      <c r="U56" s="6">
        <f t="shared" si="19"/>
        <v>83.190043580592274</v>
      </c>
      <c r="V56" s="6">
        <f t="shared" si="25"/>
        <v>107.4012404883791</v>
      </c>
      <c r="W56" s="6">
        <f t="shared" si="26"/>
        <v>-5.7170845153564187E-2</v>
      </c>
      <c r="X56" s="6">
        <f t="shared" si="27"/>
        <v>113.81005332177634</v>
      </c>
      <c r="Y56" s="6">
        <f t="shared" si="28"/>
        <v>-0.42862853150153057</v>
      </c>
    </row>
    <row r="57" spans="1:25" x14ac:dyDescent="0.35">
      <c r="A57" s="32"/>
      <c r="B57">
        <v>42</v>
      </c>
      <c r="C57">
        <v>2011</v>
      </c>
      <c r="D57" s="7">
        <f t="shared" si="30"/>
        <v>0.37654264083136324</v>
      </c>
      <c r="E57" s="7">
        <f t="shared" si="30"/>
        <v>0.9281767932772933</v>
      </c>
      <c r="F57" s="7">
        <f t="shared" si="13"/>
        <v>3.6847995530661426</v>
      </c>
      <c r="G57">
        <f t="shared" si="14"/>
        <v>0.25</v>
      </c>
      <c r="H57">
        <f t="shared" si="15"/>
        <v>0.111</v>
      </c>
      <c r="I57">
        <f t="shared" si="16"/>
        <v>2.1000000000000001E-2</v>
      </c>
      <c r="J57" s="7">
        <f t="shared" si="6"/>
        <v>2.7814972626287853</v>
      </c>
      <c r="K57" s="6">
        <f t="shared" si="7"/>
        <v>1.8604039652570432</v>
      </c>
      <c r="L57" s="7">
        <f t="shared" si="8"/>
        <v>3.4352347018034957</v>
      </c>
      <c r="M57" s="6">
        <f t="shared" si="20"/>
        <v>0.54156531554607679</v>
      </c>
      <c r="N57" s="6">
        <f t="shared" si="21"/>
        <v>0.54156531554607679</v>
      </c>
      <c r="O57" s="6">
        <f t="shared" si="22"/>
        <v>5.3560536263456193E-2</v>
      </c>
      <c r="P57" s="7">
        <f t="shared" si="9"/>
        <v>0.2217649583558087</v>
      </c>
      <c r="Q57" s="6">
        <f t="shared" si="17"/>
        <v>5.658706807296217</v>
      </c>
      <c r="R57" s="6">
        <f t="shared" si="23"/>
        <v>5.8626831820289311</v>
      </c>
      <c r="S57" s="6">
        <f t="shared" si="24"/>
        <v>-5.8124872085688395E-2</v>
      </c>
      <c r="T57" s="8">
        <f t="shared" si="18"/>
        <v>2.4080421907942367E-3</v>
      </c>
      <c r="U57" s="6">
        <f t="shared" si="19"/>
        <v>92.320493803860145</v>
      </c>
      <c r="V57" s="6">
        <f t="shared" si="25"/>
        <v>107.3649254140941</v>
      </c>
      <c r="W57" s="6">
        <f t="shared" si="26"/>
        <v>-3.6315074284999582E-2</v>
      </c>
      <c r="X57" s="6">
        <f t="shared" si="27"/>
        <v>113.76917391166911</v>
      </c>
      <c r="Y57" s="6">
        <f t="shared" si="28"/>
        <v>-4.087941010722318E-2</v>
      </c>
    </row>
    <row r="58" spans="1:25" x14ac:dyDescent="0.35">
      <c r="A58" s="32"/>
      <c r="B58">
        <v>43</v>
      </c>
      <c r="C58">
        <v>2012</v>
      </c>
      <c r="D58" s="7">
        <f t="shared" si="30"/>
        <v>0.37881251360077034</v>
      </c>
      <c r="E58" s="7">
        <f t="shared" si="30"/>
        <v>0.69728222049698518</v>
      </c>
      <c r="F58" s="7">
        <f t="shared" si="13"/>
        <v>3.0512914528868942</v>
      </c>
      <c r="G58">
        <f t="shared" si="14"/>
        <v>0.25</v>
      </c>
      <c r="H58">
        <f t="shared" si="15"/>
        <v>0.111</v>
      </c>
      <c r="I58">
        <f t="shared" si="16"/>
        <v>2.1000000000000001E-2</v>
      </c>
      <c r="J58" s="7">
        <f t="shared" si="6"/>
        <v>2.3032891481506215</v>
      </c>
      <c r="K58" s="6">
        <f t="shared" si="7"/>
        <v>1.5405545502148528</v>
      </c>
      <c r="L58" s="7">
        <f t="shared" si="8"/>
        <v>2.5962377048787415</v>
      </c>
      <c r="M58" s="6">
        <f t="shared" si="20"/>
        <v>0.59337962287501911</v>
      </c>
      <c r="N58" s="6">
        <f t="shared" si="21"/>
        <v>0.59337962287501911</v>
      </c>
      <c r="O58" s="6">
        <f t="shared" si="22"/>
        <v>5.1814307328942322E-2</v>
      </c>
      <c r="P58" s="7">
        <f t="shared" si="9"/>
        <v>0.1676026811798168</v>
      </c>
      <c r="Q58" s="6">
        <f t="shared" si="17"/>
        <v>6.2001040592638414</v>
      </c>
      <c r="R58" s="6">
        <f t="shared" si="23"/>
        <v>5.9192358257395483</v>
      </c>
      <c r="S58" s="6">
        <f t="shared" si="24"/>
        <v>5.655264371061719E-2</v>
      </c>
      <c r="T58" s="8">
        <f t="shared" si="18"/>
        <v>1.8199192990792118E-3</v>
      </c>
      <c r="U58" s="6">
        <f t="shared" si="19"/>
        <v>101.15326484993346</v>
      </c>
      <c r="V58" s="6">
        <f t="shared" si="25"/>
        <v>107.35362069315406</v>
      </c>
      <c r="W58" s="6">
        <f t="shared" si="26"/>
        <v>-1.1304720940046309E-2</v>
      </c>
      <c r="X58" s="6">
        <f t="shared" si="27"/>
        <v>113.86623614176862</v>
      </c>
      <c r="Y58" s="6">
        <f t="shared" si="28"/>
        <v>9.7062230099510316E-2</v>
      </c>
    </row>
    <row r="59" spans="1:25" x14ac:dyDescent="0.35">
      <c r="A59" s="32"/>
      <c r="B59">
        <v>44</v>
      </c>
      <c r="C59">
        <v>2013</v>
      </c>
      <c r="D59" s="7">
        <f t="shared" si="30"/>
        <v>0.39900487900281661</v>
      </c>
      <c r="E59" s="7">
        <f t="shared" si="30"/>
        <v>0.7941752676095617</v>
      </c>
      <c r="F59" s="7">
        <f t="shared" si="13"/>
        <v>3.8029546788313948</v>
      </c>
      <c r="G59">
        <f t="shared" si="14"/>
        <v>0.25</v>
      </c>
      <c r="H59">
        <f t="shared" si="15"/>
        <v>0.111</v>
      </c>
      <c r="I59">
        <f t="shared" si="16"/>
        <v>2.1000000000000001E-2</v>
      </c>
      <c r="J59" s="7">
        <f t="shared" si="6"/>
        <v>2.8706875032778703</v>
      </c>
      <c r="K59" s="6">
        <f t="shared" si="7"/>
        <v>1.9200588423605234</v>
      </c>
      <c r="L59" s="7">
        <f t="shared" si="8"/>
        <v>3.1146274626644663</v>
      </c>
      <c r="M59" s="6">
        <f t="shared" si="20"/>
        <v>0.61646500757364198</v>
      </c>
      <c r="N59" s="6">
        <f t="shared" si="21"/>
        <v>0.61646500757364198</v>
      </c>
      <c r="O59" s="6">
        <f t="shared" si="22"/>
        <v>2.3085384698622868E-2</v>
      </c>
      <c r="P59" s="7">
        <f t="shared" si="9"/>
        <v>0.20106784237741263</v>
      </c>
      <c r="Q59" s="6">
        <f t="shared" si="17"/>
        <v>6.4413185901675192</v>
      </c>
      <c r="R59" s="6">
        <f t="shared" si="23"/>
        <v>6.0242098807255156</v>
      </c>
      <c r="S59" s="6">
        <f t="shared" si="24"/>
        <v>0.10497405498596724</v>
      </c>
      <c r="T59" s="8">
        <f t="shared" si="18"/>
        <v>2.1833018671955249E-3</v>
      </c>
      <c r="U59" s="6">
        <f t="shared" si="19"/>
        <v>105.08862417566858</v>
      </c>
      <c r="V59" s="6">
        <f t="shared" si="25"/>
        <v>107.34867552202824</v>
      </c>
      <c r="W59" s="6">
        <f t="shared" si="26"/>
        <v>-4.9451711258114983E-3</v>
      </c>
      <c r="X59" s="6">
        <f t="shared" si="27"/>
        <v>113.9893504103274</v>
      </c>
      <c r="Y59" s="6">
        <f t="shared" si="28"/>
        <v>0.12311426855877983</v>
      </c>
    </row>
    <row r="60" spans="1:25" x14ac:dyDescent="0.35">
      <c r="A60" s="32"/>
      <c r="B60">
        <v>45</v>
      </c>
      <c r="C60">
        <v>2014</v>
      </c>
      <c r="D60" s="7">
        <f t="shared" si="30"/>
        <v>0.39215090907733313</v>
      </c>
      <c r="E60" s="7">
        <f t="shared" si="30"/>
        <v>0.75394242309969828</v>
      </c>
      <c r="F60" s="7">
        <f t="shared" si="13"/>
        <v>2.8770684529356276</v>
      </c>
      <c r="G60">
        <f t="shared" si="14"/>
        <v>0.25</v>
      </c>
      <c r="H60">
        <f t="shared" si="15"/>
        <v>0.111</v>
      </c>
      <c r="I60">
        <f t="shared" si="16"/>
        <v>2.1000000000000001E-2</v>
      </c>
      <c r="J60" s="7">
        <f t="shared" si="6"/>
        <v>2.1717756721874082</v>
      </c>
      <c r="K60" s="6">
        <f t="shared" si="7"/>
        <v>1.4525917844577283</v>
      </c>
      <c r="L60" s="7">
        <f t="shared" si="8"/>
        <v>2.9060491247350733</v>
      </c>
      <c r="M60" s="6">
        <f t="shared" si="20"/>
        <v>0.49985107687749503</v>
      </c>
      <c r="N60" s="6">
        <f t="shared" si="21"/>
        <v>0.49985107687749503</v>
      </c>
      <c r="O60" s="6">
        <f t="shared" si="22"/>
        <v>-0.11661393069614695</v>
      </c>
      <c r="P60" s="7">
        <f t="shared" si="9"/>
        <v>0.18760286241532978</v>
      </c>
      <c r="Q60" s="6">
        <f t="shared" si="17"/>
        <v>5.2228431366749426</v>
      </c>
      <c r="R60" s="6">
        <f t="shared" si="23"/>
        <v>5.8738711856971753</v>
      </c>
      <c r="S60" s="6">
        <f t="shared" si="24"/>
        <v>-0.1503386950283403</v>
      </c>
      <c r="T60" s="8">
        <f t="shared" si="18"/>
        <v>2.0370919335464415E-3</v>
      </c>
      <c r="U60" s="6">
        <f t="shared" si="19"/>
        <v>85.209478748081779</v>
      </c>
      <c r="V60" s="6">
        <f t="shared" si="25"/>
        <v>107.30357594286484</v>
      </c>
      <c r="W60" s="6">
        <f t="shared" si="26"/>
        <v>-4.5099579163405679E-2</v>
      </c>
      <c r="X60" s="6">
        <f t="shared" si="27"/>
        <v>113.67729820543951</v>
      </c>
      <c r="Y60" s="6">
        <f t="shared" si="28"/>
        <v>-0.31205220488789109</v>
      </c>
    </row>
    <row r="61" spans="1:25" x14ac:dyDescent="0.35">
      <c r="A61" s="32"/>
      <c r="B61">
        <v>46</v>
      </c>
      <c r="C61">
        <v>2015</v>
      </c>
      <c r="D61" s="7">
        <f t="shared" si="30"/>
        <v>0.38752244529194796</v>
      </c>
      <c r="E61" s="7">
        <f t="shared" si="30"/>
        <v>0.72508012477379491</v>
      </c>
      <c r="F61" s="7">
        <f t="shared" si="13"/>
        <v>3.0621321717758239</v>
      </c>
      <c r="G61">
        <f t="shared" si="14"/>
        <v>0.25</v>
      </c>
      <c r="H61">
        <f t="shared" si="15"/>
        <v>0.111</v>
      </c>
      <c r="I61">
        <f t="shared" si="16"/>
        <v>2.1000000000000001E-2</v>
      </c>
      <c r="J61" s="7">
        <f t="shared" si="6"/>
        <v>2.3114723422376362</v>
      </c>
      <c r="K61" s="6">
        <f t="shared" si="7"/>
        <v>1.546027878171164</v>
      </c>
      <c r="L61" s="7">
        <f t="shared" si="8"/>
        <v>2.7618138743600431</v>
      </c>
      <c r="M61" s="6">
        <f t="shared" si="20"/>
        <v>0.55978713573861083</v>
      </c>
      <c r="N61" s="6">
        <f t="shared" si="21"/>
        <v>0.55978713573861083</v>
      </c>
      <c r="O61" s="6">
        <f t="shared" si="22"/>
        <v>5.9936058861115804E-2</v>
      </c>
      <c r="P61" s="7">
        <f t="shared" si="9"/>
        <v>0.1782916138196908</v>
      </c>
      <c r="Q61" s="6">
        <f t="shared" si="17"/>
        <v>5.8491029331279636</v>
      </c>
      <c r="R61" s="6">
        <f t="shared" si="23"/>
        <v>5.869455213975117</v>
      </c>
      <c r="S61" s="6">
        <f t="shared" si="24"/>
        <v>-4.4159717220582095E-3</v>
      </c>
      <c r="T61" s="8">
        <f t="shared" si="18"/>
        <v>1.9359854303661796E-3</v>
      </c>
      <c r="U61" s="6">
        <f t="shared" si="19"/>
        <v>95.426762595249869</v>
      </c>
      <c r="V61" s="6">
        <f t="shared" si="25"/>
        <v>107.28058260526468</v>
      </c>
      <c r="W61" s="6">
        <f t="shared" si="26"/>
        <v>-2.2993337600155428E-2</v>
      </c>
      <c r="X61" s="6">
        <f t="shared" si="27"/>
        <v>113.70982495497842</v>
      </c>
      <c r="Y61" s="6">
        <f t="shared" si="28"/>
        <v>3.2526749538902777E-2</v>
      </c>
    </row>
    <row r="62" spans="1:25" x14ac:dyDescent="0.35">
      <c r="A62" s="32"/>
      <c r="B62">
        <v>47</v>
      </c>
      <c r="C62">
        <v>2016</v>
      </c>
      <c r="D62" s="7">
        <f t="shared" si="30"/>
        <v>0.37695587962992699</v>
      </c>
      <c r="E62" s="7">
        <f t="shared" si="30"/>
        <v>0.89852474988115716</v>
      </c>
      <c r="F62" s="7">
        <f t="shared" si="13"/>
        <v>4.392795798188736</v>
      </c>
      <c r="G62">
        <f t="shared" si="14"/>
        <v>0.25</v>
      </c>
      <c r="H62">
        <f t="shared" si="15"/>
        <v>0.111</v>
      </c>
      <c r="I62">
        <f t="shared" si="16"/>
        <v>2.1000000000000001E-2</v>
      </c>
      <c r="J62" s="7">
        <f t="shared" si="6"/>
        <v>3.3159332853756118</v>
      </c>
      <c r="K62" s="6">
        <f t="shared" si="7"/>
        <v>2.2178614070647398</v>
      </c>
      <c r="L62" s="7">
        <f t="shared" si="8"/>
        <v>3.3291403937607087</v>
      </c>
      <c r="M62" s="6">
        <f t="shared" si="20"/>
        <v>0.66619641851732458</v>
      </c>
      <c r="N62" s="6">
        <f t="shared" si="21"/>
        <v>0.66619641851732458</v>
      </c>
      <c r="O62" s="6">
        <f t="shared" si="22"/>
        <v>0.10640928277871375</v>
      </c>
      <c r="P62" s="7">
        <f t="shared" si="9"/>
        <v>0.21491593584432064</v>
      </c>
      <c r="Q62" s="6">
        <f t="shared" si="17"/>
        <v>6.960952077699309</v>
      </c>
      <c r="R62" s="6">
        <f t="shared" si="23"/>
        <v>6.104035283913543</v>
      </c>
      <c r="S62" s="6">
        <f t="shared" si="24"/>
        <v>0.23458006993842595</v>
      </c>
      <c r="T62" s="8">
        <f t="shared" si="18"/>
        <v>2.3336718516043038E-3</v>
      </c>
      <c r="U62" s="6">
        <f t="shared" si="19"/>
        <v>113.56632443469275</v>
      </c>
      <c r="V62" s="6">
        <f t="shared" si="25"/>
        <v>107.29525146403847</v>
      </c>
      <c r="W62" s="6">
        <f t="shared" si="26"/>
        <v>1.4668858773788429E-2</v>
      </c>
      <c r="X62" s="6">
        <f t="shared" si="27"/>
        <v>114.06548316646933</v>
      </c>
      <c r="Y62" s="6">
        <f t="shared" si="28"/>
        <v>0.35565821149091903</v>
      </c>
    </row>
  </sheetData>
  <mergeCells count="2">
    <mergeCell ref="A4:A14"/>
    <mergeCell ref="A16:A62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'Model Parameters'!$C$4:$C$6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47</vt:i4>
      </vt:variant>
    </vt:vector>
  </HeadingPairs>
  <TitlesOfParts>
    <vt:vector size="52" baseType="lpstr">
      <vt:lpstr>Equations and Calculation Steps</vt:lpstr>
      <vt:lpstr>Model Parameters</vt:lpstr>
      <vt:lpstr>Climate Data</vt:lpstr>
      <vt:lpstr>Carbon inputs</vt:lpstr>
      <vt:lpstr>Time sequence</vt:lpstr>
      <vt:lpstr>AnnFac_columns</vt:lpstr>
      <vt:lpstr>AnnFac_matrix</vt:lpstr>
      <vt:lpstr>AnnFac_rows</vt:lpstr>
      <vt:lpstr>CarbonContent</vt:lpstr>
      <vt:lpstr>CI_columns</vt:lpstr>
      <vt:lpstr>CI_matrix</vt:lpstr>
      <vt:lpstr>CI_rows</vt:lpstr>
      <vt:lpstr>f1_all</vt:lpstr>
      <vt:lpstr>f2_all</vt:lpstr>
      <vt:lpstr>f2_ft</vt:lpstr>
      <vt:lpstr>f2_nt</vt:lpstr>
      <vt:lpstr>f2_rt</vt:lpstr>
      <vt:lpstr>f3_all</vt:lpstr>
      <vt:lpstr>f4_all</vt:lpstr>
      <vt:lpstr>f4_par1</vt:lpstr>
      <vt:lpstr>f4_par2</vt:lpstr>
      <vt:lpstr>f5_all</vt:lpstr>
      <vt:lpstr>f6_all</vt:lpstr>
      <vt:lpstr>f7_all</vt:lpstr>
      <vt:lpstr>f8_all</vt:lpstr>
      <vt:lpstr>HarvestIndex</vt:lpstr>
      <vt:lpstr>ka_par1</vt:lpstr>
      <vt:lpstr>ka_par2</vt:lpstr>
      <vt:lpstr>kfaca</vt:lpstr>
      <vt:lpstr>kfacp</vt:lpstr>
      <vt:lpstr>kfacs</vt:lpstr>
      <vt:lpstr>LC</vt:lpstr>
      <vt:lpstr>MonthlyClimateData</vt:lpstr>
      <vt:lpstr>NC</vt:lpstr>
      <vt:lpstr>plig</vt:lpstr>
      <vt:lpstr>RootShootRatio</vt:lpstr>
      <vt:lpstr>sand</vt:lpstr>
      <vt:lpstr>sp1_all</vt:lpstr>
      <vt:lpstr>sp2_all</vt:lpstr>
      <vt:lpstr>ta</vt:lpstr>
      <vt:lpstr>tb</vt:lpstr>
      <vt:lpstr>TillageFactors</vt:lpstr>
      <vt:lpstr>tillfac_ft</vt:lpstr>
      <vt:lpstr>tillfac_nt</vt:lpstr>
      <vt:lpstr>tillfac_rt</vt:lpstr>
      <vt:lpstr>tmax</vt:lpstr>
      <vt:lpstr>topt</vt:lpstr>
      <vt:lpstr>'Carbon inputs'!wfac</vt:lpstr>
      <vt:lpstr>wfac</vt:lpstr>
      <vt:lpstr>wfacpar1</vt:lpstr>
      <vt:lpstr>wfacpar2</vt:lpstr>
      <vt:lpstr>wfacpar3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Baldock</dc:creator>
  <cp:lastModifiedBy>federici</cp:lastModifiedBy>
  <cp:lastPrinted>2017-10-29T14:57:44Z</cp:lastPrinted>
  <dcterms:created xsi:type="dcterms:W3CDTF">2017-09-24T06:58:48Z</dcterms:created>
  <dcterms:modified xsi:type="dcterms:W3CDTF">2019-11-26T02:43:54Z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3d14735e-b0cf-4242-b7c1-b02edd43c698</vt:lpwstr>
  </property>
</Properties>
</file>