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worksheets/sheet4.xml" ContentType="application/vnd.openxmlformats-officedocument.spreadsheetml.worksheet+xml"/>
  <Override PartName="/xl/chartsheets/sheet6.xml" ContentType="application/vnd.openxmlformats-officedocument.spreadsheetml.chart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1.xml" ContentType="application/vnd.openxmlformats-officedocument.themeOverrid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2.xml" ContentType="application/vnd.openxmlformats-officedocument.themeOverrid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0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hidePivotFieldList="1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gknox\Dropbox\Customer Analytics\Lecture 6 CLV part 1 contractual\"/>
    </mc:Choice>
  </mc:AlternateContent>
  <bookViews>
    <workbookView xWindow="0" yWindow="0" windowWidth="21570" windowHeight="8160" activeTab="5"/>
  </bookViews>
  <sheets>
    <sheet name="Data" sheetId="10" r:id="rId1"/>
    <sheet name="Retention chart" sheetId="16" r:id="rId2"/>
    <sheet name="Survivor chart" sheetId="15" r:id="rId3"/>
    <sheet name="Estimation" sheetId="6" r:id="rId4"/>
    <sheet name="Validation" sheetId="18" r:id="rId5"/>
    <sheet name="Survivor chart validation" sheetId="19" r:id="rId6"/>
    <sheet name="retention chart validation" sheetId="20" r:id="rId7"/>
    <sheet name="beta dist" sheetId="24" r:id="rId8"/>
    <sheet name="beta data" sheetId="21" r:id="rId9"/>
    <sheet name="two-point" sheetId="23" r:id="rId10"/>
    <sheet name="Estimation BG" sheetId="26" r:id="rId11"/>
    <sheet name="Validation BG" sheetId="29" r:id="rId12"/>
    <sheet name="Survivor chart validation (2)" sheetId="27" r:id="rId13"/>
    <sheet name="retention chart validation (2)" sheetId="28" r:id="rId14"/>
  </sheets>
  <definedNames>
    <definedName name="solver_adj" localSheetId="3" hidden="1">Estimation!$B$1</definedName>
    <definedName name="solver_adj" localSheetId="10" hidden="1">'Estimation BG'!$B$1:$B$2</definedName>
    <definedName name="solver_adj" localSheetId="4" hidden="1">Validation!$B$1</definedName>
    <definedName name="solver_adj" localSheetId="11" hidden="1">'Validation BG'!$B$1:$B$2</definedName>
    <definedName name="solver_cvg" localSheetId="3" hidden="1">0.0001</definedName>
    <definedName name="solver_cvg" localSheetId="10" hidden="1">0.0001</definedName>
    <definedName name="solver_cvg" localSheetId="4" hidden="1">0.0001</definedName>
    <definedName name="solver_cvg" localSheetId="11" hidden="1">0.0001</definedName>
    <definedName name="solver_drv" localSheetId="3" hidden="1">1</definedName>
    <definedName name="solver_drv" localSheetId="10" hidden="1">1</definedName>
    <definedName name="solver_drv" localSheetId="4" hidden="1">1</definedName>
    <definedName name="solver_drv" localSheetId="11" hidden="1">1</definedName>
    <definedName name="solver_eng" localSheetId="3" hidden="1">1</definedName>
    <definedName name="solver_eng" localSheetId="10" hidden="1">1</definedName>
    <definedName name="solver_eng" localSheetId="4" hidden="1">1</definedName>
    <definedName name="solver_eng" localSheetId="11" hidden="1">1</definedName>
    <definedName name="solver_est" localSheetId="3" hidden="1">1</definedName>
    <definedName name="solver_est" localSheetId="10" hidden="1">1</definedName>
    <definedName name="solver_est" localSheetId="4" hidden="1">1</definedName>
    <definedName name="solver_est" localSheetId="11" hidden="1">1</definedName>
    <definedName name="solver_itr" localSheetId="3" hidden="1">100</definedName>
    <definedName name="solver_itr" localSheetId="10" hidden="1">100</definedName>
    <definedName name="solver_itr" localSheetId="4" hidden="1">100</definedName>
    <definedName name="solver_itr" localSheetId="11" hidden="1">100</definedName>
    <definedName name="solver_lhs1" localSheetId="3" hidden="1">Estimation!$B$1</definedName>
    <definedName name="solver_lhs1" localSheetId="10" hidden="1">'Estimation BG'!$B$1:$B$2</definedName>
    <definedName name="solver_lhs1" localSheetId="4" hidden="1">Validation!$B$1</definedName>
    <definedName name="solver_lhs1" localSheetId="11" hidden="1">'Validation BG'!$B$1:$B$2</definedName>
    <definedName name="solver_lhs2" localSheetId="3" hidden="1">Estimation!$B$1</definedName>
    <definedName name="solver_lhs2" localSheetId="10" hidden="1">'Estimation BG'!$B$2</definedName>
    <definedName name="solver_lhs2" localSheetId="4" hidden="1">Validation!$B$1</definedName>
    <definedName name="solver_lhs2" localSheetId="11" hidden="1">'Validation BG'!$B$2</definedName>
    <definedName name="solver_lin" localSheetId="3" hidden="1">2</definedName>
    <definedName name="solver_lin" localSheetId="10" hidden="1">2</definedName>
    <definedName name="solver_lin" localSheetId="4" hidden="1">2</definedName>
    <definedName name="solver_lin" localSheetId="11" hidden="1">2</definedName>
    <definedName name="solver_mip" localSheetId="3" hidden="1">2147483647</definedName>
    <definedName name="solver_mip" localSheetId="10" hidden="1">2147483647</definedName>
    <definedName name="solver_mip" localSheetId="4" hidden="1">2147483647</definedName>
    <definedName name="solver_mip" localSheetId="11" hidden="1">2147483647</definedName>
    <definedName name="solver_mni" localSheetId="3" hidden="1">30</definedName>
    <definedName name="solver_mni" localSheetId="10" hidden="1">30</definedName>
    <definedName name="solver_mni" localSheetId="4" hidden="1">30</definedName>
    <definedName name="solver_mni" localSheetId="11" hidden="1">30</definedName>
    <definedName name="solver_mrt" localSheetId="3" hidden="1">0.075</definedName>
    <definedName name="solver_mrt" localSheetId="10" hidden="1">0.075</definedName>
    <definedName name="solver_mrt" localSheetId="4" hidden="1">0.075</definedName>
    <definedName name="solver_mrt" localSheetId="11" hidden="1">0.075</definedName>
    <definedName name="solver_msl" localSheetId="3" hidden="1">2</definedName>
    <definedName name="solver_msl" localSheetId="10" hidden="1">2</definedName>
    <definedName name="solver_msl" localSheetId="4" hidden="1">2</definedName>
    <definedName name="solver_msl" localSheetId="11" hidden="1">2</definedName>
    <definedName name="solver_neg" localSheetId="3" hidden="1">2</definedName>
    <definedName name="solver_neg" localSheetId="10" hidden="1">2</definedName>
    <definedName name="solver_neg" localSheetId="4" hidden="1">2</definedName>
    <definedName name="solver_neg" localSheetId="11" hidden="1">2</definedName>
    <definedName name="solver_nod" localSheetId="3" hidden="1">2147483647</definedName>
    <definedName name="solver_nod" localSheetId="10" hidden="1">2147483647</definedName>
    <definedName name="solver_nod" localSheetId="4" hidden="1">2147483647</definedName>
    <definedName name="solver_nod" localSheetId="11" hidden="1">2147483647</definedName>
    <definedName name="solver_num" localSheetId="3" hidden="1">2</definedName>
    <definedName name="solver_num" localSheetId="10" hidden="1">1</definedName>
    <definedName name="solver_num" localSheetId="4" hidden="1">2</definedName>
    <definedName name="solver_num" localSheetId="11" hidden="1">1</definedName>
    <definedName name="solver_nwt" localSheetId="3" hidden="1">1</definedName>
    <definedName name="solver_nwt" localSheetId="10" hidden="1">1</definedName>
    <definedName name="solver_nwt" localSheetId="4" hidden="1">1</definedName>
    <definedName name="solver_nwt" localSheetId="11" hidden="1">1</definedName>
    <definedName name="solver_opt" localSheetId="3" hidden="1">Estimation!$B$2</definedName>
    <definedName name="solver_opt" localSheetId="10" hidden="1">'Estimation BG'!$B$3</definedName>
    <definedName name="solver_opt" localSheetId="4" hidden="1">Validation!$B$2</definedName>
    <definedName name="solver_opt" localSheetId="11" hidden="1">'Validation BG'!$B$3</definedName>
    <definedName name="solver_pre" localSheetId="3" hidden="1">0.000001</definedName>
    <definedName name="solver_pre" localSheetId="10" hidden="1">0.000001</definedName>
    <definedName name="solver_pre" localSheetId="4" hidden="1">0.000001</definedName>
    <definedName name="solver_pre" localSheetId="11" hidden="1">0.000001</definedName>
    <definedName name="solver_rbv" localSheetId="3" hidden="1">1</definedName>
    <definedName name="solver_rbv" localSheetId="10" hidden="1">1</definedName>
    <definedName name="solver_rbv" localSheetId="4" hidden="1">1</definedName>
    <definedName name="solver_rbv" localSheetId="11" hidden="1">1</definedName>
    <definedName name="solver_rel1" localSheetId="3" hidden="1">1</definedName>
    <definedName name="solver_rel1" localSheetId="10" hidden="1">3</definedName>
    <definedName name="solver_rel1" localSheetId="4" hidden="1">1</definedName>
    <definedName name="solver_rel1" localSheetId="11" hidden="1">3</definedName>
    <definedName name="solver_rel2" localSheetId="3" hidden="1">3</definedName>
    <definedName name="solver_rel2" localSheetId="10" hidden="1">3</definedName>
    <definedName name="solver_rel2" localSheetId="4" hidden="1">3</definedName>
    <definedName name="solver_rel2" localSheetId="11" hidden="1">3</definedName>
    <definedName name="solver_rhs1" localSheetId="3" hidden="1">0.9999</definedName>
    <definedName name="solver_rhs1" localSheetId="10" hidden="1">0.0001</definedName>
    <definedName name="solver_rhs1" localSheetId="4" hidden="1">0.9999</definedName>
    <definedName name="solver_rhs1" localSheetId="11" hidden="1">0.0001</definedName>
    <definedName name="solver_rhs2" localSheetId="3" hidden="1">0.0001</definedName>
    <definedName name="solver_rhs2" localSheetId="10" hidden="1">0.0001</definedName>
    <definedName name="solver_rhs2" localSheetId="4" hidden="1">0.0001</definedName>
    <definedName name="solver_rhs2" localSheetId="11" hidden="1">0.0001</definedName>
    <definedName name="solver_rlx" localSheetId="3" hidden="1">1</definedName>
    <definedName name="solver_rlx" localSheetId="10" hidden="1">1</definedName>
    <definedName name="solver_rlx" localSheetId="4" hidden="1">1</definedName>
    <definedName name="solver_rlx" localSheetId="11" hidden="1">1</definedName>
    <definedName name="solver_rsd" localSheetId="3" hidden="1">0</definedName>
    <definedName name="solver_rsd" localSheetId="10" hidden="1">0</definedName>
    <definedName name="solver_rsd" localSheetId="4" hidden="1">0</definedName>
    <definedName name="solver_rsd" localSheetId="11" hidden="1">0</definedName>
    <definedName name="solver_scl" localSheetId="3" hidden="1">2</definedName>
    <definedName name="solver_scl" localSheetId="10" hidden="1">2</definedName>
    <definedName name="solver_scl" localSheetId="4" hidden="1">2</definedName>
    <definedName name="solver_scl" localSheetId="11" hidden="1">2</definedName>
    <definedName name="solver_sho" localSheetId="3" hidden="1">2</definedName>
    <definedName name="solver_sho" localSheetId="10" hidden="1">2</definedName>
    <definedName name="solver_sho" localSheetId="4" hidden="1">2</definedName>
    <definedName name="solver_sho" localSheetId="11" hidden="1">2</definedName>
    <definedName name="solver_ssz" localSheetId="3" hidden="1">100</definedName>
    <definedName name="solver_ssz" localSheetId="10" hidden="1">100</definedName>
    <definedName name="solver_ssz" localSheetId="4" hidden="1">100</definedName>
    <definedName name="solver_ssz" localSheetId="11" hidden="1">100</definedName>
    <definedName name="solver_tim" localSheetId="3" hidden="1">100</definedName>
    <definedName name="solver_tim" localSheetId="10" hidden="1">100</definedName>
    <definedName name="solver_tim" localSheetId="4" hidden="1">100</definedName>
    <definedName name="solver_tim" localSheetId="11" hidden="1">100</definedName>
    <definedName name="solver_tol" localSheetId="3" hidden="1">0.05</definedName>
    <definedName name="solver_tol" localSheetId="10" hidden="1">0.05</definedName>
    <definedName name="solver_tol" localSheetId="4" hidden="1">0.05</definedName>
    <definedName name="solver_tol" localSheetId="11" hidden="1">0.05</definedName>
    <definedName name="solver_typ" localSheetId="3" hidden="1">1</definedName>
    <definedName name="solver_typ" localSheetId="10" hidden="1">1</definedName>
    <definedName name="solver_typ" localSheetId="4" hidden="1">1</definedName>
    <definedName name="solver_typ" localSheetId="11" hidden="1">1</definedName>
    <definedName name="solver_val" localSheetId="3" hidden="1">0</definedName>
    <definedName name="solver_val" localSheetId="10" hidden="1">0</definedName>
    <definedName name="solver_val" localSheetId="4" hidden="1">0</definedName>
    <definedName name="solver_val" localSheetId="11" hidden="1">0</definedName>
    <definedName name="solver_ver" localSheetId="3" hidden="1">3</definedName>
    <definedName name="solver_ver" localSheetId="10" hidden="1">3</definedName>
    <definedName name="solver_ver" localSheetId="4" hidden="1">3</definedName>
    <definedName name="solver_ver" localSheetId="11" hidden="1">3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5" i="10" l="1"/>
  <c r="P4" i="10"/>
  <c r="P3" i="10"/>
  <c r="P2" i="10"/>
  <c r="O3" i="10"/>
  <c r="O4" i="10"/>
  <c r="I8" i="29" l="1"/>
  <c r="I9" i="29"/>
  <c r="I10" i="29"/>
  <c r="I11" i="29"/>
  <c r="I12" i="29"/>
  <c r="I13" i="29"/>
  <c r="I14" i="29"/>
  <c r="I15" i="29"/>
  <c r="I16" i="29"/>
  <c r="I17" i="29"/>
  <c r="I18" i="29"/>
  <c r="I7" i="29"/>
  <c r="D7" i="18"/>
  <c r="D8" i="18"/>
  <c r="D9" i="18"/>
  <c r="D10" i="18"/>
  <c r="D11" i="18"/>
  <c r="D12" i="18"/>
  <c r="D13" i="18"/>
  <c r="D14" i="18"/>
  <c r="D15" i="18"/>
  <c r="D16" i="18"/>
  <c r="D17" i="18"/>
  <c r="D18" i="18"/>
  <c r="E11" i="29"/>
  <c r="E12" i="29"/>
  <c r="E13" i="29"/>
  <c r="E14" i="29"/>
  <c r="E15" i="29"/>
  <c r="E16" i="29"/>
  <c r="E17" i="29"/>
  <c r="E18" i="29"/>
  <c r="D11" i="29"/>
  <c r="D12" i="29"/>
  <c r="D13" i="29"/>
  <c r="D14" i="29"/>
  <c r="D15" i="29"/>
  <c r="D16" i="29"/>
  <c r="D17" i="29"/>
  <c r="D18" i="29"/>
  <c r="C11" i="29"/>
  <c r="C12" i="29"/>
  <c r="C13" i="29"/>
  <c r="C14" i="29"/>
  <c r="C15" i="29"/>
  <c r="C16" i="29"/>
  <c r="C17" i="29"/>
  <c r="C18" i="29"/>
  <c r="D7" i="29"/>
  <c r="E7" i="29"/>
  <c r="D8" i="29"/>
  <c r="E8" i="29"/>
  <c r="D9" i="29"/>
  <c r="E9" i="29"/>
  <c r="D10" i="29"/>
  <c r="E10" i="29"/>
  <c r="F11" i="29"/>
  <c r="C10" i="29"/>
  <c r="F10" i="29"/>
  <c r="C9" i="29"/>
  <c r="F9" i="29"/>
  <c r="C8" i="29"/>
  <c r="F8" i="29"/>
  <c r="C7" i="29"/>
  <c r="F7" i="29"/>
  <c r="B3" i="29"/>
  <c r="E7" i="6"/>
  <c r="D7" i="26"/>
  <c r="E7" i="26"/>
  <c r="D8" i="26"/>
  <c r="E8" i="26"/>
  <c r="D9" i="26"/>
  <c r="E9" i="26"/>
  <c r="D10" i="26"/>
  <c r="E10" i="26"/>
  <c r="F11" i="26"/>
  <c r="C10" i="26"/>
  <c r="F10" i="26"/>
  <c r="C9" i="26"/>
  <c r="F9" i="26"/>
  <c r="C8" i="26"/>
  <c r="F8" i="26"/>
  <c r="C7" i="26"/>
  <c r="F7" i="26"/>
  <c r="B3" i="26"/>
  <c r="N3" i="21"/>
  <c r="M3" i="21"/>
  <c r="L3" i="21"/>
  <c r="N103" i="21"/>
  <c r="M103" i="21"/>
  <c r="L103" i="21"/>
  <c r="M102" i="21"/>
  <c r="L5" i="21"/>
  <c r="L6" i="21"/>
  <c r="L7" i="21"/>
  <c r="L8" i="21"/>
  <c r="L9" i="21"/>
  <c r="L10" i="21"/>
  <c r="L11" i="21"/>
  <c r="L12" i="21"/>
  <c r="L13" i="21"/>
  <c r="L14" i="21"/>
  <c r="L15" i="21"/>
  <c r="L16" i="21"/>
  <c r="L17" i="21"/>
  <c r="L18" i="21"/>
  <c r="L19" i="21"/>
  <c r="L20" i="21"/>
  <c r="L21" i="21"/>
  <c r="L22" i="21"/>
  <c r="L23" i="21"/>
  <c r="L24" i="21"/>
  <c r="L25" i="21"/>
  <c r="L26" i="21"/>
  <c r="L27" i="21"/>
  <c r="L28" i="21"/>
  <c r="L29" i="21"/>
  <c r="L30" i="21"/>
  <c r="L31" i="21"/>
  <c r="L32" i="21"/>
  <c r="L33" i="21"/>
  <c r="L34" i="21"/>
  <c r="L35" i="21"/>
  <c r="L36" i="21"/>
  <c r="L37" i="21"/>
  <c r="L38" i="21"/>
  <c r="L39" i="21"/>
  <c r="L40" i="21"/>
  <c r="L41" i="21"/>
  <c r="L42" i="21"/>
  <c r="L43" i="21"/>
  <c r="L44" i="21"/>
  <c r="L45" i="21"/>
  <c r="L46" i="21"/>
  <c r="L47" i="21"/>
  <c r="L48" i="21"/>
  <c r="L49" i="21"/>
  <c r="L50" i="21"/>
  <c r="L51" i="21"/>
  <c r="L52" i="21"/>
  <c r="L53" i="21"/>
  <c r="L54" i="21"/>
  <c r="L55" i="21"/>
  <c r="L56" i="21"/>
  <c r="L57" i="21"/>
  <c r="L58" i="21"/>
  <c r="L59" i="21"/>
  <c r="L60" i="21"/>
  <c r="L61" i="21"/>
  <c r="L62" i="21"/>
  <c r="L63" i="21"/>
  <c r="L64" i="21"/>
  <c r="L65" i="21"/>
  <c r="L66" i="21"/>
  <c r="L67" i="21"/>
  <c r="L68" i="21"/>
  <c r="L69" i="21"/>
  <c r="L70" i="21"/>
  <c r="L71" i="21"/>
  <c r="L72" i="21"/>
  <c r="L73" i="21"/>
  <c r="L74" i="21"/>
  <c r="L75" i="21"/>
  <c r="L76" i="21"/>
  <c r="L77" i="21"/>
  <c r="L78" i="21"/>
  <c r="L79" i="21"/>
  <c r="L80" i="21"/>
  <c r="L81" i="21"/>
  <c r="L82" i="21"/>
  <c r="L83" i="21"/>
  <c r="L84" i="21"/>
  <c r="L85" i="21"/>
  <c r="L86" i="21"/>
  <c r="L87" i="21"/>
  <c r="L88" i="21"/>
  <c r="L89" i="21"/>
  <c r="L90" i="21"/>
  <c r="L91" i="21"/>
  <c r="L92" i="21"/>
  <c r="L93" i="21"/>
  <c r="L94" i="21"/>
  <c r="L95" i="21"/>
  <c r="L96" i="21"/>
  <c r="L97" i="21"/>
  <c r="L98" i="21"/>
  <c r="L99" i="21"/>
  <c r="L100" i="21"/>
  <c r="L101" i="21"/>
  <c r="L102" i="21"/>
  <c r="L4" i="21"/>
  <c r="N102" i="21"/>
  <c r="N101" i="21"/>
  <c r="N100" i="21"/>
  <c r="N99" i="21"/>
  <c r="N98" i="21"/>
  <c r="N97" i="21"/>
  <c r="N96" i="21"/>
  <c r="N95" i="21"/>
  <c r="N94" i="21"/>
  <c r="N93" i="21"/>
  <c r="N92" i="21"/>
  <c r="N91" i="21"/>
  <c r="N90" i="21"/>
  <c r="N89" i="21"/>
  <c r="N88" i="21"/>
  <c r="N87" i="21"/>
  <c r="N86" i="21"/>
  <c r="N85" i="21"/>
  <c r="N84" i="21"/>
  <c r="N83" i="21"/>
  <c r="N82" i="21"/>
  <c r="N81" i="21"/>
  <c r="N80" i="21"/>
  <c r="N79" i="21"/>
  <c r="N78" i="21"/>
  <c r="N77" i="21"/>
  <c r="N76" i="21"/>
  <c r="N75" i="21"/>
  <c r="N74" i="21"/>
  <c r="N73" i="21"/>
  <c r="N72" i="21"/>
  <c r="N71" i="21"/>
  <c r="N70" i="21"/>
  <c r="N69" i="21"/>
  <c r="N68" i="21"/>
  <c r="N67" i="21"/>
  <c r="N66" i="21"/>
  <c r="N65" i="21"/>
  <c r="N64" i="21"/>
  <c r="N63" i="21"/>
  <c r="N62" i="21"/>
  <c r="N61" i="21"/>
  <c r="N60" i="21"/>
  <c r="N59" i="21"/>
  <c r="N58" i="21"/>
  <c r="N57" i="21"/>
  <c r="N56" i="21"/>
  <c r="N55" i="21"/>
  <c r="N54" i="21"/>
  <c r="N53" i="21"/>
  <c r="N52" i="21"/>
  <c r="N51" i="21"/>
  <c r="N50" i="21"/>
  <c r="N49" i="21"/>
  <c r="N48" i="21"/>
  <c r="N47" i="21"/>
  <c r="N46" i="21"/>
  <c r="N45" i="21"/>
  <c r="N44" i="21"/>
  <c r="N43" i="21"/>
  <c r="N42" i="21"/>
  <c r="N41" i="21"/>
  <c r="N40" i="21"/>
  <c r="N39" i="21"/>
  <c r="N38" i="21"/>
  <c r="N37" i="21"/>
  <c r="N36" i="21"/>
  <c r="N35" i="21"/>
  <c r="N34" i="21"/>
  <c r="N33" i="21"/>
  <c r="N32" i="21"/>
  <c r="N31" i="21"/>
  <c r="N30" i="21"/>
  <c r="N29" i="21"/>
  <c r="N28" i="21"/>
  <c r="N27" i="21"/>
  <c r="N26" i="21"/>
  <c r="N25" i="21"/>
  <c r="N24" i="21"/>
  <c r="N23" i="21"/>
  <c r="N22" i="21"/>
  <c r="N21" i="21"/>
  <c r="N20" i="21"/>
  <c r="N19" i="21"/>
  <c r="N18" i="21"/>
  <c r="N17" i="21"/>
  <c r="N16" i="21"/>
  <c r="N15" i="21"/>
  <c r="N14" i="21"/>
  <c r="N13" i="21"/>
  <c r="N12" i="21"/>
  <c r="N11" i="21"/>
  <c r="N10" i="21"/>
  <c r="N9" i="21"/>
  <c r="N8" i="21"/>
  <c r="N7" i="21"/>
  <c r="N6" i="21"/>
  <c r="N5" i="21"/>
  <c r="N4" i="21"/>
  <c r="M5" i="21"/>
  <c r="M6" i="21"/>
  <c r="M7" i="21"/>
  <c r="M8" i="21"/>
  <c r="M9" i="21"/>
  <c r="M10" i="21"/>
  <c r="M11" i="21"/>
  <c r="M12" i="21"/>
  <c r="M13" i="21"/>
  <c r="M14" i="21"/>
  <c r="M15" i="21"/>
  <c r="M16" i="21"/>
  <c r="M17" i="21"/>
  <c r="M18" i="21"/>
  <c r="M19" i="21"/>
  <c r="M20" i="21"/>
  <c r="M21" i="21"/>
  <c r="M22" i="21"/>
  <c r="M23" i="21"/>
  <c r="M24" i="21"/>
  <c r="M25" i="21"/>
  <c r="M26" i="21"/>
  <c r="M27" i="21"/>
  <c r="M28" i="21"/>
  <c r="M29" i="21"/>
  <c r="M30" i="21"/>
  <c r="M31" i="21"/>
  <c r="M32" i="21"/>
  <c r="M33" i="21"/>
  <c r="M34" i="21"/>
  <c r="M35" i="21"/>
  <c r="M36" i="21"/>
  <c r="M37" i="21"/>
  <c r="M38" i="21"/>
  <c r="M39" i="21"/>
  <c r="M40" i="21"/>
  <c r="M41" i="21"/>
  <c r="M42" i="21"/>
  <c r="M43" i="21"/>
  <c r="M44" i="21"/>
  <c r="M45" i="21"/>
  <c r="M46" i="21"/>
  <c r="M47" i="21"/>
  <c r="M48" i="21"/>
  <c r="M49" i="21"/>
  <c r="M50" i="21"/>
  <c r="M51" i="21"/>
  <c r="M52" i="21"/>
  <c r="M53" i="21"/>
  <c r="M54" i="21"/>
  <c r="M55" i="21"/>
  <c r="M56" i="21"/>
  <c r="M57" i="21"/>
  <c r="M58" i="21"/>
  <c r="M59" i="21"/>
  <c r="M60" i="21"/>
  <c r="M61" i="21"/>
  <c r="M62" i="21"/>
  <c r="M63" i="21"/>
  <c r="M64" i="21"/>
  <c r="M65" i="21"/>
  <c r="M66" i="21"/>
  <c r="M67" i="21"/>
  <c r="M68" i="21"/>
  <c r="M69" i="21"/>
  <c r="M70" i="21"/>
  <c r="M71" i="21"/>
  <c r="M72" i="21"/>
  <c r="M73" i="21"/>
  <c r="M74" i="21"/>
  <c r="M75" i="21"/>
  <c r="M76" i="21"/>
  <c r="M77" i="21"/>
  <c r="M78" i="21"/>
  <c r="M79" i="21"/>
  <c r="M80" i="21"/>
  <c r="M81" i="21"/>
  <c r="M82" i="21"/>
  <c r="M83" i="21"/>
  <c r="M84" i="21"/>
  <c r="M85" i="21"/>
  <c r="M86" i="21"/>
  <c r="M87" i="21"/>
  <c r="M88" i="21"/>
  <c r="M89" i="21"/>
  <c r="M90" i="21"/>
  <c r="M91" i="21"/>
  <c r="M92" i="21"/>
  <c r="M93" i="21"/>
  <c r="M94" i="21"/>
  <c r="M95" i="21"/>
  <c r="M96" i="21"/>
  <c r="M97" i="21"/>
  <c r="M98" i="21"/>
  <c r="M99" i="21"/>
  <c r="M100" i="21"/>
  <c r="M101" i="21"/>
  <c r="M4" i="21"/>
  <c r="F91" i="21"/>
  <c r="F92" i="21"/>
  <c r="F93" i="21"/>
  <c r="F94" i="21"/>
  <c r="F95" i="21"/>
  <c r="F96" i="21"/>
  <c r="F97" i="21"/>
  <c r="F98" i="21"/>
  <c r="F99" i="21"/>
  <c r="F100" i="21"/>
  <c r="F101" i="21"/>
  <c r="F102" i="21"/>
  <c r="F103" i="21"/>
  <c r="F74" i="21"/>
  <c r="F75" i="21"/>
  <c r="F76" i="21"/>
  <c r="F77" i="21"/>
  <c r="F78" i="21"/>
  <c r="F79" i="21"/>
  <c r="F80" i="21"/>
  <c r="F81" i="21"/>
  <c r="F82" i="21"/>
  <c r="F83" i="21"/>
  <c r="F84" i="21"/>
  <c r="F85" i="21"/>
  <c r="F86" i="21"/>
  <c r="F87" i="21"/>
  <c r="F88" i="21"/>
  <c r="F89" i="21"/>
  <c r="F90" i="21"/>
  <c r="F58" i="21"/>
  <c r="F59" i="21"/>
  <c r="F60" i="21"/>
  <c r="F61" i="21"/>
  <c r="F62" i="21"/>
  <c r="F63" i="21"/>
  <c r="F64" i="21"/>
  <c r="F65" i="21"/>
  <c r="F66" i="21"/>
  <c r="F67" i="21"/>
  <c r="F68" i="21"/>
  <c r="F69" i="21"/>
  <c r="F70" i="21"/>
  <c r="F71" i="21"/>
  <c r="F72" i="21"/>
  <c r="F73" i="21"/>
  <c r="F38" i="21"/>
  <c r="F39" i="21"/>
  <c r="F40" i="21"/>
  <c r="F41" i="21"/>
  <c r="F42" i="21"/>
  <c r="F43" i="21"/>
  <c r="F44" i="21"/>
  <c r="F45" i="21"/>
  <c r="F46" i="21"/>
  <c r="F47" i="21"/>
  <c r="F48" i="21"/>
  <c r="F49" i="21"/>
  <c r="F50" i="21"/>
  <c r="F51" i="21"/>
  <c r="F52" i="21"/>
  <c r="F53" i="21"/>
  <c r="F54" i="21"/>
  <c r="F55" i="21"/>
  <c r="F56" i="21"/>
  <c r="F57" i="21"/>
  <c r="F14" i="21"/>
  <c r="F15" i="21"/>
  <c r="F16" i="21"/>
  <c r="F17" i="21"/>
  <c r="F18" i="21"/>
  <c r="F19" i="21"/>
  <c r="F20" i="21"/>
  <c r="F21" i="21"/>
  <c r="F22" i="21"/>
  <c r="F23" i="21"/>
  <c r="F24" i="21"/>
  <c r="F25" i="21"/>
  <c r="F26" i="21"/>
  <c r="F27" i="21"/>
  <c r="F28" i="21"/>
  <c r="F29" i="21"/>
  <c r="F30" i="21"/>
  <c r="F31" i="21"/>
  <c r="F32" i="21"/>
  <c r="F33" i="21"/>
  <c r="F34" i="21"/>
  <c r="F35" i="21"/>
  <c r="F36" i="21"/>
  <c r="F37" i="21"/>
  <c r="F5" i="21"/>
  <c r="F6" i="21"/>
  <c r="F7" i="21"/>
  <c r="F8" i="21"/>
  <c r="F9" i="21"/>
  <c r="F10" i="21"/>
  <c r="F11" i="21"/>
  <c r="F12" i="21"/>
  <c r="F13" i="21"/>
  <c r="F4" i="21"/>
  <c r="F8" i="18"/>
  <c r="F7" i="18"/>
  <c r="F9" i="18"/>
  <c r="F10" i="18"/>
  <c r="F11" i="18"/>
  <c r="F12" i="18"/>
  <c r="F13" i="18"/>
  <c r="F14" i="18"/>
  <c r="F15" i="18"/>
  <c r="F16" i="18"/>
  <c r="F17" i="18"/>
  <c r="F18" i="18"/>
  <c r="D4" i="10"/>
  <c r="D5" i="10"/>
  <c r="D6" i="10"/>
  <c r="D7" i="10"/>
  <c r="D8" i="10"/>
  <c r="D9" i="10"/>
  <c r="D10" i="10"/>
  <c r="D11" i="10"/>
  <c r="D12" i="10"/>
  <c r="D13" i="10"/>
  <c r="D14" i="10"/>
  <c r="D3" i="10"/>
  <c r="C3" i="10"/>
  <c r="C4" i="10"/>
  <c r="C5" i="10"/>
  <c r="C6" i="10"/>
  <c r="C7" i="10"/>
  <c r="C8" i="10"/>
  <c r="C9" i="10"/>
  <c r="C10" i="10"/>
  <c r="C11" i="10"/>
  <c r="C12" i="10"/>
  <c r="C13" i="10"/>
  <c r="C14" i="10"/>
  <c r="C2" i="10"/>
  <c r="E7" i="18"/>
  <c r="E8" i="18"/>
  <c r="E9" i="18"/>
  <c r="E10" i="18"/>
  <c r="E18" i="18"/>
  <c r="E17" i="18"/>
  <c r="E16" i="18"/>
  <c r="E15" i="18"/>
  <c r="E14" i="18"/>
  <c r="E13" i="18"/>
  <c r="E12" i="18"/>
  <c r="E11" i="18"/>
  <c r="D7" i="6"/>
  <c r="F7" i="6"/>
  <c r="D8" i="6"/>
  <c r="F8" i="6"/>
  <c r="D9" i="6"/>
  <c r="F9" i="6"/>
  <c r="D10" i="6"/>
  <c r="F10" i="6"/>
  <c r="E10" i="6"/>
  <c r="F11" i="6"/>
  <c r="B2" i="6"/>
  <c r="E8" i="6"/>
  <c r="E9" i="6"/>
  <c r="C10" i="6"/>
  <c r="C9" i="6"/>
  <c r="C8" i="6"/>
  <c r="C7" i="6"/>
  <c r="H4" i="10"/>
  <c r="H5" i="10"/>
  <c r="H6" i="10"/>
  <c r="H3" i="10"/>
  <c r="G3" i="10"/>
  <c r="G4" i="10"/>
  <c r="G5" i="10"/>
  <c r="G6" i="10"/>
  <c r="G2" i="10"/>
</calcChain>
</file>

<file path=xl/sharedStrings.xml><?xml version="1.0" encoding="utf-8"?>
<sst xmlns="http://schemas.openxmlformats.org/spreadsheetml/2006/main" count="58" uniqueCount="22">
  <si>
    <t># Cust.</t>
  </si>
  <si>
    <t>t</t>
  </si>
  <si>
    <t>r(t)</t>
  </si>
  <si>
    <t>S(t)</t>
  </si>
  <si>
    <t>Year</t>
  </si>
  <si>
    <t>theta</t>
  </si>
  <si>
    <t>LL</t>
  </si>
  <si>
    <t># Lost</t>
  </si>
  <si>
    <t>P(t)</t>
  </si>
  <si>
    <t>=SUM(F7:F11)</t>
  </si>
  <si>
    <t>=C7*LN(D7)</t>
  </si>
  <si>
    <t>=B10*LN(E10)</t>
  </si>
  <si>
    <t>% Surviving Actual</t>
  </si>
  <si>
    <t>% Surviving Geometric</t>
  </si>
  <si>
    <t>% Retained Actual</t>
  </si>
  <si>
    <t>% retained Geometric</t>
  </si>
  <si>
    <t>a</t>
  </si>
  <si>
    <t>b</t>
  </si>
  <si>
    <t>% Surviving Beta-Geometric</t>
  </si>
  <si>
    <t>Actual</t>
  </si>
  <si>
    <t>% retained Beta-Geometric</t>
  </si>
  <si>
    <t>retention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</si>
</sst>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(* #,##0.00_);_(* \(#,##0.00\);_(* &quot;-&quot;??_);_(@_)"/>
    <numFmt numFmtId="165" formatCode="0.000"/>
    <numFmt numFmtId="166" formatCode="#,##0.000"/>
    <numFmt numFmtId="167" formatCode="0.0%"/>
    <numFmt numFmtId="168" formatCode="0.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auto="1"/>
      </bottom>
      <diagonal/>
    </border>
  </borders>
  <cellStyleXfs count="6">
    <xf numFmtId="0" fontId="0" fillId="0" borderId="0"/>
    <xf numFmtId="0" fontId="1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165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centerContinuous"/>
    </xf>
    <xf numFmtId="11" fontId="0" fillId="0" borderId="0" xfId="0" applyNumberFormat="1"/>
    <xf numFmtId="0" fontId="2" fillId="0" borderId="1" xfId="0" applyFont="1" applyBorder="1" applyAlignment="1">
      <alignment horizontal="right"/>
    </xf>
    <xf numFmtId="0" fontId="2" fillId="0" borderId="0" xfId="0" applyFont="1"/>
    <xf numFmtId="2" fontId="0" fillId="0" borderId="0" xfId="0" applyNumberFormat="1"/>
    <xf numFmtId="9" fontId="0" fillId="0" borderId="0" xfId="5" applyFont="1"/>
    <xf numFmtId="1" fontId="0" fillId="0" borderId="0" xfId="0" applyNumberFormat="1"/>
    <xf numFmtId="166" fontId="0" fillId="0" borderId="0" xfId="4" applyNumberFormat="1" applyFont="1"/>
    <xf numFmtId="0" fontId="0" fillId="0" borderId="0" xfId="0" quotePrefix="1" applyFont="1"/>
    <xf numFmtId="167" fontId="0" fillId="0" borderId="0" xfId="5" applyNumberFormat="1" applyFont="1"/>
    <xf numFmtId="168" fontId="0" fillId="0" borderId="0" xfId="0" applyNumberFormat="1"/>
    <xf numFmtId="165" fontId="0" fillId="0" borderId="0" xfId="5" applyNumberFormat="1" applyFont="1"/>
  </cellXfs>
  <cellStyles count="6">
    <cellStyle name="Comma" xfId="4" builtinId="3"/>
    <cellStyle name="Followed Hyperlink" xfId="3" builtinId="9" hidden="1"/>
    <cellStyle name="Hyperlink" xfId="2" builtinId="8" hidden="1"/>
    <cellStyle name="Normal" xfId="0" builtinId="0"/>
    <cellStyle name="Normal 2" xfId="1"/>
    <cellStyle name="Percent" xfId="5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5.xml"/><Relationship Id="rId13" Type="http://schemas.openxmlformats.org/officeDocument/2006/relationships/chartsheet" Target="chartsheets/sheet7.xml"/><Relationship Id="rId18" Type="http://schemas.openxmlformats.org/officeDocument/2006/relationships/calcChain" Target="calcChain.xml"/><Relationship Id="rId3" Type="http://schemas.openxmlformats.org/officeDocument/2006/relationships/chartsheet" Target="chartsheets/sheet2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6.xml"/><Relationship Id="rId17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5.xml"/><Relationship Id="rId5" Type="http://schemas.openxmlformats.org/officeDocument/2006/relationships/worksheet" Target="worksheets/sheet3.xml"/><Relationship Id="rId15" Type="http://schemas.openxmlformats.org/officeDocument/2006/relationships/theme" Target="theme/theme1.xml"/><Relationship Id="rId10" Type="http://schemas.openxmlformats.org/officeDocument/2006/relationships/chartsheet" Target="chartsheets/sheet6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4.xml"/><Relationship Id="rId14" Type="http://schemas.openxmlformats.org/officeDocument/2006/relationships/chartsheet" Target="chartsheets/sheet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8964315423418432E-2"/>
          <c:y val="2.1240656698061192E-2"/>
          <c:w val="0.91556960381351671"/>
          <c:h val="0.88967414570228709"/>
        </c:manualLayout>
      </c:layout>
      <c:lineChart>
        <c:grouping val="standard"/>
        <c:varyColors val="0"/>
        <c:ser>
          <c:idx val="1"/>
          <c:order val="0"/>
          <c:tx>
            <c:strRef>
              <c:f>Data!$H$1</c:f>
              <c:strCache>
                <c:ptCount val="1"/>
                <c:pt idx="0">
                  <c:v>% Retained 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 w="12700">
                <a:solidFill>
                  <a:schemeClr val="accent2"/>
                </a:solidFill>
              </a:ln>
              <a:effectLst/>
            </c:spPr>
          </c:marker>
          <c:cat>
            <c:numRef>
              <c:f>Data!$F$2:$F$14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Data!$H$2:$H$14</c:f>
              <c:numCache>
                <c:formatCode>0%</c:formatCode>
                <c:ptCount val="13"/>
                <c:pt idx="1">
                  <c:v>0.63100000000000001</c:v>
                </c:pt>
                <c:pt idx="2">
                  <c:v>0.7416798732171157</c:v>
                </c:pt>
                <c:pt idx="3">
                  <c:v>0.81623931623931623</c:v>
                </c:pt>
                <c:pt idx="4">
                  <c:v>0.85340314136125661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4276184"/>
        <c:axId val="234278536"/>
      </c:lineChart>
      <c:catAx>
        <c:axId val="234276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r>
                  <a:rPr lang="en-US" sz="1200">
                    <a:latin typeface="Century Gothic" panose="020B0502020202020204" pitchFamily="34" charset="0"/>
                  </a:rPr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entury Gothic" panose="020B0502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  <c:crossAx val="234278536"/>
        <c:crosses val="autoZero"/>
        <c:auto val="1"/>
        <c:lblAlgn val="ctr"/>
        <c:lblOffset val="100"/>
        <c:noMultiLvlLbl val="0"/>
      </c:catAx>
      <c:valAx>
        <c:axId val="234278536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r>
                  <a:rPr lang="en-US" sz="1200">
                    <a:latin typeface="Century Gothic" panose="020B0502020202020204" pitchFamily="34" charset="0"/>
                  </a:rPr>
                  <a:t>% retained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entury Gothic" panose="020B0502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  <c:crossAx val="234276184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12700" cap="flat" cmpd="sng" algn="ctr">
      <a:noFill/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8964315423418432E-2"/>
          <c:y val="2.1240656698061192E-2"/>
          <c:w val="0.91556960381351671"/>
          <c:h val="0.88967414570228709"/>
        </c:manualLayout>
      </c:layout>
      <c:lineChart>
        <c:grouping val="standard"/>
        <c:varyColors val="0"/>
        <c:ser>
          <c:idx val="1"/>
          <c:order val="0"/>
          <c:tx>
            <c:strRef>
              <c:f>Data!$G$1</c:f>
              <c:strCache>
                <c:ptCount val="1"/>
                <c:pt idx="0">
                  <c:v>% Surviving 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 w="12700">
                <a:solidFill>
                  <a:schemeClr val="accent2"/>
                </a:solidFill>
              </a:ln>
              <a:effectLst/>
            </c:spPr>
          </c:marker>
          <c:cat>
            <c:numRef>
              <c:f>Data!$F$2:$F$14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Data!$G$2:$G$14</c:f>
              <c:numCache>
                <c:formatCode>General</c:formatCode>
                <c:ptCount val="13"/>
                <c:pt idx="0">
                  <c:v>1</c:v>
                </c:pt>
                <c:pt idx="1">
                  <c:v>0.63100000000000001</c:v>
                </c:pt>
                <c:pt idx="2">
                  <c:v>0.46800000000000003</c:v>
                </c:pt>
                <c:pt idx="3">
                  <c:v>0.38200000000000001</c:v>
                </c:pt>
                <c:pt idx="4">
                  <c:v>0.32600000000000001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4277360"/>
        <c:axId val="234276968"/>
      </c:lineChart>
      <c:catAx>
        <c:axId val="234277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r>
                  <a:rPr lang="en-US" sz="1200">
                    <a:latin typeface="Century Gothic" panose="020B0502020202020204" pitchFamily="34" charset="0"/>
                  </a:rPr>
                  <a:t>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entury Gothic" panose="020B0502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  <c:crossAx val="234276968"/>
        <c:crosses val="autoZero"/>
        <c:auto val="1"/>
        <c:lblAlgn val="ctr"/>
        <c:lblOffset val="100"/>
        <c:noMultiLvlLbl val="0"/>
      </c:catAx>
      <c:valAx>
        <c:axId val="234276968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r>
                  <a:rPr lang="en-US" sz="1200">
                    <a:latin typeface="Century Gothic" panose="020B0502020202020204" pitchFamily="34" charset="0"/>
                  </a:rPr>
                  <a:t>% Surviving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entury Gothic" panose="020B0502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  <c:crossAx val="234277360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12700" cap="flat" cmpd="sng" algn="ctr">
      <a:noFill/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8964315423418432E-2"/>
          <c:y val="2.1240656698061192E-2"/>
          <c:w val="0.91556960381351671"/>
          <c:h val="0.88967414570228709"/>
        </c:manualLayout>
      </c:layout>
      <c:lineChart>
        <c:grouping val="standard"/>
        <c:varyColors val="0"/>
        <c:ser>
          <c:idx val="0"/>
          <c:order val="0"/>
          <c:tx>
            <c:strRef>
              <c:f>Validation!$F$4</c:f>
              <c:strCache>
                <c:ptCount val="1"/>
                <c:pt idx="0">
                  <c:v>% Surviving Geometric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Validation!$A$6:$A$18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Validation!$F$6:$F$18</c:f>
              <c:numCache>
                <c:formatCode>#,##0.000</c:formatCode>
                <c:ptCount val="13"/>
                <c:pt idx="0" formatCode="0.000">
                  <c:v>1</c:v>
                </c:pt>
                <c:pt idx="1">
                  <c:v>0.8</c:v>
                </c:pt>
                <c:pt idx="2">
                  <c:v>0.64000000000000012</c:v>
                </c:pt>
                <c:pt idx="3">
                  <c:v>0.51200000000000012</c:v>
                </c:pt>
                <c:pt idx="4">
                  <c:v>0.40960000000000019</c:v>
                </c:pt>
                <c:pt idx="5">
                  <c:v>0.32768000000000019</c:v>
                </c:pt>
                <c:pt idx="6">
                  <c:v>0.26214400000000015</c:v>
                </c:pt>
                <c:pt idx="7">
                  <c:v>0.20971520000000016</c:v>
                </c:pt>
                <c:pt idx="8">
                  <c:v>0.16777216000000014</c:v>
                </c:pt>
                <c:pt idx="9">
                  <c:v>0.13421772800000012</c:v>
                </c:pt>
                <c:pt idx="10">
                  <c:v>0.10737418240000011</c:v>
                </c:pt>
                <c:pt idx="11">
                  <c:v>8.5899345920000092E-2</c:v>
                </c:pt>
                <c:pt idx="12">
                  <c:v>6.8719476736000096E-2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4278144"/>
        <c:axId val="128820392"/>
      </c:lineChart>
      <c:catAx>
        <c:axId val="234278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r>
                  <a:rPr lang="en-US" sz="1200">
                    <a:latin typeface="Century Gothic" panose="020B0502020202020204" pitchFamily="34" charset="0"/>
                  </a:rPr>
                  <a:t>Period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entury Gothic" panose="020B0502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  <c:crossAx val="128820392"/>
        <c:crosses val="autoZero"/>
        <c:auto val="1"/>
        <c:lblAlgn val="ctr"/>
        <c:lblOffset val="100"/>
        <c:noMultiLvlLbl val="0"/>
      </c:catAx>
      <c:valAx>
        <c:axId val="128820392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r>
                  <a:rPr lang="en-US" sz="1200">
                    <a:latin typeface="Century Gothic" panose="020B0502020202020204" pitchFamily="34" charset="0"/>
                  </a:rPr>
                  <a:t>Survivor</a:t>
                </a:r>
                <a:r>
                  <a:rPr lang="en-US" sz="1200" baseline="0">
                    <a:latin typeface="Century Gothic" panose="020B0502020202020204" pitchFamily="34" charset="0"/>
                  </a:rPr>
                  <a:t> function</a:t>
                </a:r>
                <a:endParaRPr lang="en-US" sz="1200">
                  <a:latin typeface="Century Gothic" panose="020B0502020202020204" pitchFamily="34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entury Gothic" panose="020B0502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  <c:crossAx val="234278144"/>
        <c:crosses val="autoZero"/>
        <c:crossBetween val="between"/>
        <c:majorUnit val="0.2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noFill/>
    <a:ln w="12700" cap="flat" cmpd="sng" algn="ctr">
      <a:noFill/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423203496696991E-2"/>
          <c:y val="2.1240656698061192E-2"/>
          <c:w val="0.91011070903752178"/>
          <c:h val="0.8687754547922889"/>
        </c:manualLayout>
      </c:layout>
      <c:lineChart>
        <c:grouping val="standard"/>
        <c:varyColors val="0"/>
        <c:ser>
          <c:idx val="0"/>
          <c:order val="0"/>
          <c:tx>
            <c:v>constant retention rate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Validation!$A$6:$A$18</c15:sqref>
                  </c15:fullRef>
                </c:ext>
              </c:extLst>
              <c:f>Validation!$A$7:$A$18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Validation!$G$6:$G$18</c15:sqref>
                  </c15:fullRef>
                </c:ext>
              </c:extLst>
              <c:f>Validation!$G$7:$G$18</c:f>
              <c:numCache>
                <c:formatCode>0.000</c:formatCode>
                <c:ptCount val="12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0.8</c:v>
                </c:pt>
                <c:pt idx="9">
                  <c:v>0.8</c:v>
                </c:pt>
                <c:pt idx="10">
                  <c:v>0.8</c:v>
                </c:pt>
                <c:pt idx="11">
                  <c:v>0.8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3274656"/>
        <c:axId val="233271520"/>
      </c:lineChart>
      <c:catAx>
        <c:axId val="233274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r>
                  <a:rPr lang="en-US" sz="1200" b="1">
                    <a:latin typeface="Century Gothic" panose="020B0502020202020204" pitchFamily="34" charset="0"/>
                  </a:rPr>
                  <a:t>Period</a:t>
                </a:r>
              </a:p>
            </c:rich>
          </c:tx>
          <c:layout>
            <c:manualLayout>
              <c:xMode val="edge"/>
              <c:yMode val="edge"/>
              <c:x val="0.4949919540507795"/>
              <c:y val="0.951813327409308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entury Gothic" panose="020B0502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  <c:crossAx val="233271520"/>
        <c:crosses val="autoZero"/>
        <c:auto val="1"/>
        <c:lblAlgn val="ctr"/>
        <c:lblOffset val="100"/>
        <c:noMultiLvlLbl val="0"/>
      </c:catAx>
      <c:valAx>
        <c:axId val="233271520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r>
                  <a:rPr lang="en-US" sz="1200" b="1">
                    <a:latin typeface="Century Gothic" panose="020B0502020202020204" pitchFamily="34" charset="0"/>
                  </a:rPr>
                  <a:t>Retention</a:t>
                </a:r>
                <a:r>
                  <a:rPr lang="en-US" sz="1200" b="1" baseline="0">
                    <a:latin typeface="Century Gothic" panose="020B0502020202020204" pitchFamily="34" charset="0"/>
                  </a:rPr>
                  <a:t> rate</a:t>
                </a:r>
                <a:endParaRPr lang="en-US" sz="1200" b="1">
                  <a:latin typeface="Century Gothic" panose="020B0502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4.9280431553015941E-4"/>
              <c:y val="0.38299508799644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entury Gothic" panose="020B0502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  <c:crossAx val="233274656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12700" cap="flat" cmpd="sng" algn="ctr">
      <a:noFill/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7.8964315423418432E-2"/>
          <c:y val="2.1240656698061192E-2"/>
          <c:w val="0.91556960381351671"/>
          <c:h val="0.8583609343640639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'beta data'!$M$1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'beta data'!$K$3:$K$103</c:f>
              <c:numCache>
                <c:formatCode>0.00</c:formatCode>
                <c:ptCount val="101"/>
                <c:pt idx="0">
                  <c:v>4.0000000000000001E-3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0.995</c:v>
                </c:pt>
              </c:numCache>
            </c:numRef>
          </c:cat>
          <c:val>
            <c:numRef>
              <c:f>'beta data'!$M$3:$M$103</c:f>
              <c:numCache>
                <c:formatCode>General</c:formatCode>
                <c:ptCount val="101"/>
                <c:pt idx="0">
                  <c:v>0.50100301003512648</c:v>
                </c:pt>
                <c:pt idx="1">
                  <c:v>0.50251890762960605</c:v>
                </c:pt>
                <c:pt idx="2">
                  <c:v>0.50507627227610541</c:v>
                </c:pt>
                <c:pt idx="3">
                  <c:v>0.50767308256680954</c:v>
                </c:pt>
                <c:pt idx="4">
                  <c:v>0.5103103630798288</c:v>
                </c:pt>
                <c:pt idx="5">
                  <c:v>0.5129891760425771</c:v>
                </c:pt>
                <c:pt idx="6">
                  <c:v>0.51571062312939675</c:v>
                </c:pt>
                <c:pt idx="7">
                  <c:v>0.51847584736521268</c:v>
                </c:pt>
                <c:pt idx="8">
                  <c:v>0.5212860351426869</c:v>
                </c:pt>
                <c:pt idx="9">
                  <c:v>0.52414241836095921</c:v>
                </c:pt>
                <c:pt idx="10">
                  <c:v>0.52704627669472992</c:v>
                </c:pt>
                <c:pt idx="11">
                  <c:v>0.52999894000318004</c:v>
                </c:pt>
                <c:pt idx="12">
                  <c:v>0.53300179088902611</c:v>
                </c:pt>
                <c:pt idx="13">
                  <c:v>0.53605626741889745</c:v>
                </c:pt>
                <c:pt idx="14">
                  <c:v>0.53916386601719213</c:v>
                </c:pt>
                <c:pt idx="15">
                  <c:v>0.54232614454664041</c:v>
                </c:pt>
                <c:pt idx="16">
                  <c:v>0.54554472558998102</c:v>
                </c:pt>
                <c:pt idx="17">
                  <c:v>0.54882129994845175</c:v>
                </c:pt>
                <c:pt idx="18">
                  <c:v>0.55215763037423271</c:v>
                </c:pt>
                <c:pt idx="19">
                  <c:v>0.55555555555555558</c:v>
                </c:pt>
                <c:pt idx="20">
                  <c:v>0.55901699437494745</c:v>
                </c:pt>
                <c:pt idx="21">
                  <c:v>0.56254395046301198</c:v>
                </c:pt>
                <c:pt idx="22">
                  <c:v>0.5661385170722979</c:v>
                </c:pt>
                <c:pt idx="23">
                  <c:v>0.56980288229818976</c:v>
                </c:pt>
                <c:pt idx="24">
                  <c:v>0.57353933467640439</c:v>
                </c:pt>
                <c:pt idx="25">
                  <c:v>0.57735026918962584</c:v>
                </c:pt>
                <c:pt idx="26">
                  <c:v>0.58123819371909646</c:v>
                </c:pt>
                <c:pt idx="27">
                  <c:v>0.58520573598065284</c:v>
                </c:pt>
                <c:pt idx="28">
                  <c:v>0.58925565098878963</c:v>
                </c:pt>
                <c:pt idx="29">
                  <c:v>0.59339082909692675</c:v>
                </c:pt>
                <c:pt idx="30">
                  <c:v>0.59761430466719689</c:v>
                </c:pt>
                <c:pt idx="31">
                  <c:v>0.60192926542884606</c:v>
                </c:pt>
                <c:pt idx="32">
                  <c:v>0.60633906259083248</c:v>
                </c:pt>
                <c:pt idx="33">
                  <c:v>0.61084722178152617</c:v>
                </c:pt>
                <c:pt idx="34">
                  <c:v>0.6154574548966637</c:v>
                </c:pt>
                <c:pt idx="35">
                  <c:v>0.62017367294604231</c:v>
                </c:pt>
                <c:pt idx="36">
                  <c:v>0.62500000000000011</c:v>
                </c:pt>
                <c:pt idx="37">
                  <c:v>0.62994078834871214</c:v>
                </c:pt>
                <c:pt idx="38">
                  <c:v>0.63500063500095261</c:v>
                </c:pt>
                <c:pt idx="39">
                  <c:v>0.64018439966447993</c:v>
                </c:pt>
                <c:pt idx="40">
                  <c:v>0.64549722436790291</c:v>
                </c:pt>
                <c:pt idx="41">
                  <c:v>0.6509445549041194</c:v>
                </c:pt>
                <c:pt idx="42">
                  <c:v>0.65653216429861283</c:v>
                </c:pt>
                <c:pt idx="43">
                  <c:v>0.66226617853252201</c:v>
                </c:pt>
                <c:pt idx="44">
                  <c:v>0.66815310478106105</c:v>
                </c:pt>
                <c:pt idx="45">
                  <c:v>0.67419986246324215</c:v>
                </c:pt>
                <c:pt idx="46">
                  <c:v>0.68041381743977181</c:v>
                </c:pt>
                <c:pt idx="47">
                  <c:v>0.68680281974344526</c:v>
                </c:pt>
                <c:pt idx="48">
                  <c:v>0.6933752452815366</c:v>
                </c:pt>
                <c:pt idx="49">
                  <c:v>0.70014004201400504</c:v>
                </c:pt>
                <c:pt idx="50">
                  <c:v>0.70710678118654768</c:v>
                </c:pt>
                <c:pt idx="51">
                  <c:v>0.71428571428571452</c:v>
                </c:pt>
                <c:pt idx="52">
                  <c:v>0.72168783648703239</c:v>
                </c:pt>
                <c:pt idx="53">
                  <c:v>0.72932495748947301</c:v>
                </c:pt>
                <c:pt idx="54">
                  <c:v>0.73720978077448585</c:v>
                </c:pt>
                <c:pt idx="55">
                  <c:v>0.74535599249993012</c:v>
                </c:pt>
                <c:pt idx="56">
                  <c:v>0.75377836144440924</c:v>
                </c:pt>
                <c:pt idx="57">
                  <c:v>0.76249285166302361</c:v>
                </c:pt>
                <c:pt idx="58">
                  <c:v>0.77151674981045981</c:v>
                </c:pt>
                <c:pt idx="59">
                  <c:v>0.78086880944303061</c:v>
                </c:pt>
                <c:pt idx="60">
                  <c:v>0.79056941504209521</c:v>
                </c:pt>
                <c:pt idx="61">
                  <c:v>0.80064076902543602</c:v>
                </c:pt>
                <c:pt idx="62">
                  <c:v>0.81110710565381305</c:v>
                </c:pt>
                <c:pt idx="63">
                  <c:v>0.82199493652678679</c:v>
                </c:pt>
                <c:pt idx="64">
                  <c:v>0.8333333333333337</c:v>
                </c:pt>
                <c:pt idx="65">
                  <c:v>0.84515425472851702</c:v>
                </c:pt>
                <c:pt idx="66">
                  <c:v>0.85749292571254465</c:v>
                </c:pt>
                <c:pt idx="67">
                  <c:v>0.87038827977848965</c:v>
                </c:pt>
                <c:pt idx="68">
                  <c:v>0.88388347648318488</c:v>
                </c:pt>
                <c:pt idx="69">
                  <c:v>0.89802651013387513</c:v>
                </c:pt>
                <c:pt idx="70">
                  <c:v>0.91287092917527746</c:v>
                </c:pt>
                <c:pt idx="71">
                  <c:v>0.92847669088525997</c:v>
                </c:pt>
                <c:pt idx="72">
                  <c:v>0.94491118252306883</c:v>
                </c:pt>
                <c:pt idx="73">
                  <c:v>0.96225044864937703</c:v>
                </c:pt>
                <c:pt idx="74">
                  <c:v>0.980580675690921</c:v>
                </c:pt>
                <c:pt idx="75">
                  <c:v>1.0000000000000009</c:v>
                </c:pt>
                <c:pt idx="76">
                  <c:v>1.0206207261596585</c:v>
                </c:pt>
                <c:pt idx="77">
                  <c:v>1.0425720702853749</c:v>
                </c:pt>
                <c:pt idx="78">
                  <c:v>1.0660035817780533</c:v>
                </c:pt>
                <c:pt idx="79">
                  <c:v>1.0910894511799631</c:v>
                </c:pt>
                <c:pt idx="80">
                  <c:v>1.1180339887498962</c:v>
                </c:pt>
                <c:pt idx="81">
                  <c:v>1.1470786693528103</c:v>
                </c:pt>
                <c:pt idx="82">
                  <c:v>1.1785113019775808</c:v>
                </c:pt>
                <c:pt idx="83">
                  <c:v>1.2126781251816667</c:v>
                </c:pt>
                <c:pt idx="84">
                  <c:v>1.250000000000002</c:v>
                </c:pt>
                <c:pt idx="85">
                  <c:v>1.290994448735808</c:v>
                </c:pt>
                <c:pt idx="86">
                  <c:v>1.3363062095621245</c:v>
                </c:pt>
                <c:pt idx="87">
                  <c:v>1.3867504905630759</c:v>
                </c:pt>
                <c:pt idx="88">
                  <c:v>1.4433756729740679</c:v>
                </c:pt>
                <c:pt idx="89">
                  <c:v>1.507556722888822</c:v>
                </c:pt>
                <c:pt idx="90">
                  <c:v>1.5811388300841944</c:v>
                </c:pt>
                <c:pt idx="91">
                  <c:v>1.6666666666666721</c:v>
                </c:pt>
                <c:pt idx="92">
                  <c:v>1.7677669529663753</c:v>
                </c:pt>
                <c:pt idx="93">
                  <c:v>1.8898223650461443</c:v>
                </c:pt>
                <c:pt idx="94">
                  <c:v>2.0412414523193254</c:v>
                </c:pt>
                <c:pt idx="95">
                  <c:v>2.2360679774998036</c:v>
                </c:pt>
                <c:pt idx="96">
                  <c:v>2.50000000000002</c:v>
                </c:pt>
                <c:pt idx="97">
                  <c:v>2.8867513459481593</c:v>
                </c:pt>
                <c:pt idx="98">
                  <c:v>3.5355339059327946</c:v>
                </c:pt>
                <c:pt idx="99">
                  <c:v>5.0000000000001652</c:v>
                </c:pt>
                <c:pt idx="100">
                  <c:v>7.0710678118654702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3270344"/>
        <c:axId val="233274264"/>
      </c:barChart>
      <c:catAx>
        <c:axId val="233270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r>
                  <a:rPr lang="el-GR" b="1"/>
                  <a:t>θ</a:t>
                </a:r>
                <a:endParaRPr lang="en-US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entury Gothic" panose="020B0502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  <c:crossAx val="233274264"/>
        <c:crosses val="autoZero"/>
        <c:auto val="1"/>
        <c:lblAlgn val="ctr"/>
        <c:lblOffset val="100"/>
        <c:tickLblSkip val="20"/>
        <c:tickMarkSkip val="2"/>
        <c:noMultiLvlLbl val="0"/>
      </c:catAx>
      <c:valAx>
        <c:axId val="233274264"/>
        <c:scaling>
          <c:orientation val="minMax"/>
          <c:max val="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r>
                  <a:rPr lang="en-US" b="1"/>
                  <a:t>distribution across customers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entury Gothic" panose="020B0502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  <c:crossAx val="233270344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12700" cap="flat" cmpd="sng" algn="ctr">
      <a:noFill/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9.5795119411049248E-2"/>
          <c:y val="2.1240656698061192E-2"/>
          <c:w val="0.88450725513580697"/>
          <c:h val="0.8437481405260932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'beta data'!$F$3:$F$103</c:f>
              <c:numCache>
                <c:formatCode>0.00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</c:numCache>
            </c:numRef>
          </c:cat>
          <c:val>
            <c:numRef>
              <c:f>'beta data'!$G$3:$G$103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0.5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0.5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3275440"/>
        <c:axId val="233267992"/>
      </c:barChart>
      <c:catAx>
        <c:axId val="233275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r>
                  <a:rPr lang="el-GR" sz="1600" b="1"/>
                  <a:t>θ</a:t>
                </a:r>
                <a:endParaRPr lang="en-US" sz="1600" b="1"/>
              </a:p>
            </c:rich>
          </c:tx>
          <c:layout>
            <c:manualLayout>
              <c:xMode val="edge"/>
              <c:yMode val="edge"/>
              <c:x val="0.51778905248392915"/>
              <c:y val="0.932917249507290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entury Gothic" panose="020B0502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  <c:crossAx val="233267992"/>
        <c:crosses val="autoZero"/>
        <c:auto val="1"/>
        <c:lblAlgn val="ctr"/>
        <c:lblOffset val="100"/>
        <c:tickLblSkip val="25"/>
        <c:noMultiLvlLbl val="0"/>
      </c:catAx>
      <c:valAx>
        <c:axId val="233267992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r>
                  <a:rPr lang="en-US" b="1"/>
                  <a:t>proportion of customers</a:t>
                </a:r>
              </a:p>
            </c:rich>
          </c:tx>
          <c:layout>
            <c:manualLayout>
              <c:xMode val="edge"/>
              <c:yMode val="edge"/>
              <c:x val="1.5899937197908717E-2"/>
              <c:y val="0.295421050641795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entury Gothic" panose="020B0502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  <c:crossAx val="233275440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12700" cap="flat" cmpd="sng" algn="ctr">
      <a:noFill/>
      <a:round/>
    </a:ln>
    <a:effectLst/>
  </c:spPr>
  <c:txPr>
    <a:bodyPr/>
    <a:lstStyle/>
    <a:p>
      <a:pPr>
        <a:defRPr/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8964315423418432E-2"/>
          <c:y val="2.1240656698061192E-2"/>
          <c:w val="0.91556960381351671"/>
          <c:h val="0.88967414570228709"/>
        </c:manualLayout>
      </c:layout>
      <c:lineChart>
        <c:grouping val="standard"/>
        <c:varyColors val="0"/>
        <c:ser>
          <c:idx val="1"/>
          <c:order val="0"/>
          <c:tx>
            <c:strRef>
              <c:f>Data!$G$1</c:f>
              <c:strCache>
                <c:ptCount val="1"/>
                <c:pt idx="0">
                  <c:v>% Surviving 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 w="12700">
                <a:solidFill>
                  <a:schemeClr val="accent2"/>
                </a:solidFill>
              </a:ln>
              <a:effectLst/>
            </c:spPr>
          </c:marker>
          <c:cat>
            <c:numRef>
              <c:f>Data!$F$2:$F$14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Data!$C$2:$C$14</c:f>
              <c:numCache>
                <c:formatCode>0%</c:formatCode>
                <c:ptCount val="13"/>
                <c:pt idx="0">
                  <c:v>1</c:v>
                </c:pt>
                <c:pt idx="1">
                  <c:v>0.63100000000000001</c:v>
                </c:pt>
                <c:pt idx="2">
                  <c:v>0.46800000000000003</c:v>
                </c:pt>
                <c:pt idx="3">
                  <c:v>0.38200000000000001</c:v>
                </c:pt>
                <c:pt idx="4">
                  <c:v>0.32600000000000001</c:v>
                </c:pt>
                <c:pt idx="5">
                  <c:v>0.28899999999999998</c:v>
                </c:pt>
                <c:pt idx="6">
                  <c:v>0.26200000000000001</c:v>
                </c:pt>
                <c:pt idx="7">
                  <c:v>0.24099999999999999</c:v>
                </c:pt>
                <c:pt idx="8">
                  <c:v>0.223</c:v>
                </c:pt>
                <c:pt idx="9">
                  <c:v>0.20699999999999999</c:v>
                </c:pt>
                <c:pt idx="10">
                  <c:v>0.19400000000000001</c:v>
                </c:pt>
                <c:pt idx="11">
                  <c:v>0.183</c:v>
                </c:pt>
                <c:pt idx="12">
                  <c:v>0.17299999999999999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'Validation BG'!$E$4</c:f>
              <c:strCache>
                <c:ptCount val="1"/>
                <c:pt idx="0">
                  <c:v>% Surviving Beta-Geometric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'Validation BG'!$E$6:$E$18</c:f>
              <c:numCache>
                <c:formatCode>#,##0.000</c:formatCode>
                <c:ptCount val="13"/>
                <c:pt idx="1">
                  <c:v>0.62919780221215138</c:v>
                </c:pt>
                <c:pt idx="2">
                  <c:v>0.47214751216599771</c:v>
                </c:pt>
                <c:pt idx="3">
                  <c:v>0.38332846666414544</c:v>
                </c:pt>
                <c:pt idx="4">
                  <c:v>0.32547041945008637</c:v>
                </c:pt>
                <c:pt idx="5">
                  <c:v>0.28445240784835868</c:v>
                </c:pt>
                <c:pt idx="6">
                  <c:v>0.25368185966534307</c:v>
                </c:pt>
                <c:pt idx="7">
                  <c:v>0.22964483866421845</c:v>
                </c:pt>
                <c:pt idx="8">
                  <c:v>0.21028723432265647</c:v>
                </c:pt>
                <c:pt idx="9">
                  <c:v>0.19432346223343891</c:v>
                </c:pt>
                <c:pt idx="10">
                  <c:v>0.18090543612050408</c:v>
                </c:pt>
                <c:pt idx="11">
                  <c:v>0.16944975007811036</c:v>
                </c:pt>
                <c:pt idx="12">
                  <c:v>0.15954113206211978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3271912"/>
        <c:axId val="233272304"/>
      </c:lineChart>
      <c:catAx>
        <c:axId val="233271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r>
                  <a:rPr lang="en-US" sz="1200">
                    <a:latin typeface="Century Gothic" panose="020B0502020202020204" pitchFamily="34" charset="0"/>
                  </a:rPr>
                  <a:t>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entury Gothic" panose="020B0502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  <c:crossAx val="233272304"/>
        <c:crosses val="autoZero"/>
        <c:auto val="1"/>
        <c:lblAlgn val="ctr"/>
        <c:lblOffset val="100"/>
        <c:noMultiLvlLbl val="0"/>
      </c:catAx>
      <c:valAx>
        <c:axId val="233272304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r>
                  <a:rPr lang="en-US" sz="1200">
                    <a:latin typeface="Century Gothic" panose="020B0502020202020204" pitchFamily="34" charset="0"/>
                  </a:rPr>
                  <a:t>% Surviving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entury Gothic" panose="020B0502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  <c:crossAx val="233271912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127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8964315423418432E-2"/>
          <c:y val="2.1240656698061192E-2"/>
          <c:w val="0.91556960381351671"/>
          <c:h val="0.88967414570228709"/>
        </c:manualLayout>
      </c:layout>
      <c:lineChart>
        <c:grouping val="standard"/>
        <c:varyColors val="0"/>
        <c:ser>
          <c:idx val="1"/>
          <c:order val="0"/>
          <c:tx>
            <c:strRef>
              <c:f>Data!$H$1</c:f>
              <c:strCache>
                <c:ptCount val="1"/>
                <c:pt idx="0">
                  <c:v>% Retained 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 w="12700">
                <a:solidFill>
                  <a:schemeClr val="accent2"/>
                </a:solidFill>
              </a:ln>
              <a:effectLst/>
            </c:spPr>
          </c:marker>
          <c:cat>
            <c:numRef>
              <c:f>Data!$F$2:$F$14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Data!$D$2:$D$14</c:f>
              <c:numCache>
                <c:formatCode>0.0%</c:formatCode>
                <c:ptCount val="13"/>
                <c:pt idx="1">
                  <c:v>0.63100000000000001</c:v>
                </c:pt>
                <c:pt idx="2">
                  <c:v>0.7416798732171157</c:v>
                </c:pt>
                <c:pt idx="3">
                  <c:v>0.81623931623931623</c:v>
                </c:pt>
                <c:pt idx="4">
                  <c:v>0.85340314136125661</c:v>
                </c:pt>
                <c:pt idx="5">
                  <c:v>0.88650306748466245</c:v>
                </c:pt>
                <c:pt idx="6">
                  <c:v>0.90657439446366794</c:v>
                </c:pt>
                <c:pt idx="7">
                  <c:v>0.91984732824427473</c:v>
                </c:pt>
                <c:pt idx="8">
                  <c:v>0.92531120331950212</c:v>
                </c:pt>
                <c:pt idx="9">
                  <c:v>0.92825112107623309</c:v>
                </c:pt>
                <c:pt idx="10">
                  <c:v>0.9371980676328503</c:v>
                </c:pt>
                <c:pt idx="11">
                  <c:v>0.94329896907216493</c:v>
                </c:pt>
                <c:pt idx="12">
                  <c:v>0.94535519125683054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'Validation BG'!$I$4</c:f>
              <c:strCache>
                <c:ptCount val="1"/>
                <c:pt idx="0">
                  <c:v>% retained Beta-Geometric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'Validation BG'!$I$6:$I$18</c:f>
              <c:numCache>
                <c:formatCode>0.000</c:formatCode>
                <c:ptCount val="13"/>
                <c:pt idx="1">
                  <c:v>0.62919780221215138</c:v>
                </c:pt>
                <c:pt idx="2">
                  <c:v>0.75039599710299076</c:v>
                </c:pt>
                <c:pt idx="3">
                  <c:v>0.81188284759906715</c:v>
                </c:pt>
                <c:pt idx="4">
                  <c:v>0.84906404755806553</c:v>
                </c:pt>
                <c:pt idx="5">
                  <c:v>0.87397315039863976</c:v>
                </c:pt>
                <c:pt idx="6">
                  <c:v>0.89182532003940929</c:v>
                </c:pt>
                <c:pt idx="7">
                  <c:v>0.90524737940334299</c:v>
                </c:pt>
                <c:pt idx="8">
                  <c:v>0.91570633829978543</c:v>
                </c:pt>
                <c:pt idx="9">
                  <c:v>0.92408587168575629</c:v>
                </c:pt>
                <c:pt idx="10">
                  <c:v>0.93095004607927423</c:v>
                </c:pt>
                <c:pt idx="11">
                  <c:v>0.93667583303155733</c:v>
                </c:pt>
                <c:pt idx="12">
                  <c:v>0.94152474104315254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3273088"/>
        <c:axId val="233269560"/>
      </c:lineChart>
      <c:catAx>
        <c:axId val="233273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r>
                  <a:rPr lang="en-US" sz="1200">
                    <a:latin typeface="Century Gothic" panose="020B0502020202020204" pitchFamily="34" charset="0"/>
                  </a:rPr>
                  <a:t>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entury Gothic" panose="020B0502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  <c:crossAx val="233269560"/>
        <c:crosses val="autoZero"/>
        <c:auto val="1"/>
        <c:lblAlgn val="ctr"/>
        <c:lblOffset val="100"/>
        <c:noMultiLvlLbl val="0"/>
      </c:catAx>
      <c:valAx>
        <c:axId val="233269560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r>
                  <a:rPr lang="en-US" sz="1200">
                    <a:latin typeface="Century Gothic" panose="020B0502020202020204" pitchFamily="34" charset="0"/>
                  </a:rPr>
                  <a:t>% Retained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entury Gothic" panose="020B0502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  <c:crossAx val="233273088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127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"/>
  <sheetViews>
    <sheetView zoomScale="124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 codeName="Chart2"/>
  <sheetViews>
    <sheetView zoomScale="117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 codeName="Chart3"/>
  <sheetViews>
    <sheetView tabSelected="1" zoomScale="117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 codeName="Chart4"/>
  <sheetViews>
    <sheetView workbookViewId="0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2238" cy="608371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0.4265</cdr:x>
      <cdr:y>0</cdr:y>
    </cdr:from>
    <cdr:to>
      <cdr:x>0.43063</cdr:x>
      <cdr:y>0.90965</cdr:y>
    </cdr:to>
    <cdr:cxnSp macro="">
      <cdr:nvCxnSpPr>
        <cdr:cNvPr id="3" name="Straight Connector 2"/>
        <cdr:cNvCxnSpPr/>
      </cdr:nvCxnSpPr>
      <cdr:spPr>
        <a:xfrm xmlns:a="http://schemas.openxmlformats.org/drawingml/2006/main" flipV="1">
          <a:off x="3971310" y="0"/>
          <a:ext cx="38408" cy="5530645"/>
        </a:xfrm>
        <a:prstGeom xmlns:a="http://schemas.openxmlformats.org/drawingml/2006/main" prst="line">
          <a:avLst/>
        </a:prstGeom>
        <a:ln xmlns:a="http://schemas.openxmlformats.org/drawingml/2006/main" w="28575">
          <a:solidFill>
            <a:schemeClr val="tx1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28080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28080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58225" cy="628173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28080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58225" cy="628173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28080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0.4265</cdr:x>
      <cdr:y>0</cdr:y>
    </cdr:from>
    <cdr:to>
      <cdr:x>0.43063</cdr:x>
      <cdr:y>0.90965</cdr:y>
    </cdr:to>
    <cdr:cxnSp macro="">
      <cdr:nvCxnSpPr>
        <cdr:cNvPr id="3" name="Straight Connector 2"/>
        <cdr:cNvCxnSpPr/>
      </cdr:nvCxnSpPr>
      <cdr:spPr>
        <a:xfrm xmlns:a="http://schemas.openxmlformats.org/drawingml/2006/main" flipV="1">
          <a:off x="3971310" y="0"/>
          <a:ext cx="38408" cy="5530645"/>
        </a:xfrm>
        <a:prstGeom xmlns:a="http://schemas.openxmlformats.org/drawingml/2006/main" prst="line">
          <a:avLst/>
        </a:prstGeom>
        <a:ln xmlns:a="http://schemas.openxmlformats.org/drawingml/2006/main" w="28575">
          <a:solidFill>
            <a:schemeClr val="tx1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658225" cy="628173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P14"/>
  <sheetViews>
    <sheetView workbookViewId="0">
      <selection activeCell="M1" sqref="M1"/>
    </sheetView>
  </sheetViews>
  <sheetFormatPr defaultColWidth="8.86328125" defaultRowHeight="14.25" x14ac:dyDescent="0.45"/>
  <cols>
    <col min="3" max="3" width="17.3984375" bestFit="1" customWidth="1"/>
    <col min="4" max="4" width="17.265625" bestFit="1" customWidth="1"/>
    <col min="7" max="7" width="11.1328125" bestFit="1" customWidth="1"/>
  </cols>
  <sheetData>
    <row r="1" spans="1:16" ht="14.65" thickBot="1" x14ac:dyDescent="0.5">
      <c r="A1" s="5" t="s">
        <v>4</v>
      </c>
      <c r="B1" s="5" t="s">
        <v>0</v>
      </c>
      <c r="C1" s="5" t="s">
        <v>12</v>
      </c>
      <c r="D1" s="5" t="s">
        <v>14</v>
      </c>
      <c r="F1" s="5" t="s">
        <v>4</v>
      </c>
      <c r="G1" s="5" t="s">
        <v>12</v>
      </c>
      <c r="H1" s="5" t="s">
        <v>14</v>
      </c>
      <c r="N1" t="s">
        <v>21</v>
      </c>
    </row>
    <row r="2" spans="1:16" x14ac:dyDescent="0.45">
      <c r="A2" s="6">
        <v>1</v>
      </c>
      <c r="B2" s="6">
        <v>1000</v>
      </c>
      <c r="C2" s="8">
        <f>B2/$B$2</f>
        <v>1</v>
      </c>
      <c r="F2" s="6">
        <v>0</v>
      </c>
      <c r="G2" s="6">
        <f>B2/$B$2</f>
        <v>1</v>
      </c>
      <c r="N2">
        <v>0.7</v>
      </c>
      <c r="O2">
        <v>0.5</v>
      </c>
      <c r="P2">
        <f>1/(1-N2)</f>
        <v>3.333333333333333</v>
      </c>
    </row>
    <row r="3" spans="1:16" x14ac:dyDescent="0.45">
      <c r="A3" s="6">
        <v>2</v>
      </c>
      <c r="B3" s="6">
        <v>631</v>
      </c>
      <c r="C3" s="8">
        <f t="shared" ref="C3:C14" si="0">B3/$B$2</f>
        <v>0.63100000000000001</v>
      </c>
      <c r="D3" s="12">
        <f>C3/C2</f>
        <v>0.63100000000000001</v>
      </c>
      <c r="F3" s="6">
        <v>1</v>
      </c>
      <c r="G3" s="6">
        <f t="shared" ref="G3:G6" si="1">B3/$B$2</f>
        <v>0.63100000000000001</v>
      </c>
      <c r="H3" s="8">
        <f>G3/G2</f>
        <v>0.63100000000000001</v>
      </c>
      <c r="N3">
        <v>0.9</v>
      </c>
      <c r="O3">
        <f>1-O2</f>
        <v>0.5</v>
      </c>
      <c r="P3">
        <f>1/(1-N3)</f>
        <v>10.000000000000002</v>
      </c>
    </row>
    <row r="4" spans="1:16" x14ac:dyDescent="0.45">
      <c r="A4" s="6">
        <v>3</v>
      </c>
      <c r="B4" s="6">
        <v>468</v>
      </c>
      <c r="C4" s="8">
        <f t="shared" si="0"/>
        <v>0.46800000000000003</v>
      </c>
      <c r="D4" s="12">
        <f t="shared" ref="D4:D14" si="2">C4/C3</f>
        <v>0.7416798732171157</v>
      </c>
      <c r="F4" s="6">
        <v>2</v>
      </c>
      <c r="G4" s="6">
        <f t="shared" si="1"/>
        <v>0.46800000000000003</v>
      </c>
      <c r="H4" s="8">
        <f t="shared" ref="H4:H6" si="3">G4/G3</f>
        <v>0.7416798732171157</v>
      </c>
      <c r="N4">
        <v>0.8</v>
      </c>
      <c r="O4">
        <f>SUMPRODUCT(N2:N3,O2:O3)</f>
        <v>0.8</v>
      </c>
      <c r="P4">
        <f>1/(1-N4)</f>
        <v>5.0000000000000009</v>
      </c>
    </row>
    <row r="5" spans="1:16" x14ac:dyDescent="0.45">
      <c r="A5" s="6">
        <v>4</v>
      </c>
      <c r="B5" s="6">
        <v>382</v>
      </c>
      <c r="C5" s="8">
        <f t="shared" si="0"/>
        <v>0.38200000000000001</v>
      </c>
      <c r="D5" s="12">
        <f t="shared" si="2"/>
        <v>0.81623931623931623</v>
      </c>
      <c r="F5" s="6">
        <v>3</v>
      </c>
      <c r="G5" s="6">
        <f t="shared" si="1"/>
        <v>0.38200000000000001</v>
      </c>
      <c r="H5" s="8">
        <f t="shared" si="3"/>
        <v>0.81623931623931623</v>
      </c>
      <c r="P5">
        <f>SUMPRODUCT(O2:O3,P2:P3)</f>
        <v>6.6666666666666679</v>
      </c>
    </row>
    <row r="6" spans="1:16" x14ac:dyDescent="0.45">
      <c r="A6" s="6">
        <v>5</v>
      </c>
      <c r="B6" s="6">
        <v>326</v>
      </c>
      <c r="C6" s="8">
        <f t="shared" si="0"/>
        <v>0.32600000000000001</v>
      </c>
      <c r="D6" s="12">
        <f t="shared" si="2"/>
        <v>0.85340314136125661</v>
      </c>
      <c r="F6" s="6">
        <v>4</v>
      </c>
      <c r="G6" s="6">
        <f t="shared" si="1"/>
        <v>0.32600000000000001</v>
      </c>
      <c r="H6" s="8">
        <f t="shared" si="3"/>
        <v>0.85340314136125661</v>
      </c>
    </row>
    <row r="7" spans="1:16" x14ac:dyDescent="0.45">
      <c r="A7" s="6">
        <v>6</v>
      </c>
      <c r="B7" s="6">
        <v>289</v>
      </c>
      <c r="C7" s="8">
        <f t="shared" si="0"/>
        <v>0.28899999999999998</v>
      </c>
      <c r="D7" s="12">
        <f t="shared" si="2"/>
        <v>0.88650306748466245</v>
      </c>
      <c r="F7" s="6">
        <v>5</v>
      </c>
      <c r="G7" s="6"/>
    </row>
    <row r="8" spans="1:16" x14ac:dyDescent="0.45">
      <c r="A8" s="6">
        <v>7</v>
      </c>
      <c r="B8" s="6">
        <v>262</v>
      </c>
      <c r="C8" s="8">
        <f t="shared" si="0"/>
        <v>0.26200000000000001</v>
      </c>
      <c r="D8" s="12">
        <f t="shared" si="2"/>
        <v>0.90657439446366794</v>
      </c>
      <c r="F8" s="6">
        <v>6</v>
      </c>
      <c r="G8" s="6"/>
    </row>
    <row r="9" spans="1:16" x14ac:dyDescent="0.45">
      <c r="A9" s="6">
        <v>8</v>
      </c>
      <c r="B9" s="6">
        <v>241</v>
      </c>
      <c r="C9" s="8">
        <f t="shared" si="0"/>
        <v>0.24099999999999999</v>
      </c>
      <c r="D9" s="12">
        <f t="shared" si="2"/>
        <v>0.91984732824427473</v>
      </c>
      <c r="F9" s="6">
        <v>7</v>
      </c>
      <c r="G9" s="6"/>
    </row>
    <row r="10" spans="1:16" x14ac:dyDescent="0.45">
      <c r="A10" s="6">
        <v>9</v>
      </c>
      <c r="B10" s="6">
        <v>223</v>
      </c>
      <c r="C10" s="8">
        <f t="shared" si="0"/>
        <v>0.223</v>
      </c>
      <c r="D10" s="12">
        <f t="shared" si="2"/>
        <v>0.92531120331950212</v>
      </c>
      <c r="F10" s="6">
        <v>8</v>
      </c>
      <c r="G10" s="6"/>
    </row>
    <row r="11" spans="1:16" x14ac:dyDescent="0.45">
      <c r="A11" s="6">
        <v>10</v>
      </c>
      <c r="B11" s="6">
        <v>207</v>
      </c>
      <c r="C11" s="8">
        <f t="shared" si="0"/>
        <v>0.20699999999999999</v>
      </c>
      <c r="D11" s="12">
        <f t="shared" si="2"/>
        <v>0.92825112107623309</v>
      </c>
      <c r="F11" s="6">
        <v>9</v>
      </c>
      <c r="G11" s="6"/>
    </row>
    <row r="12" spans="1:16" x14ac:dyDescent="0.45">
      <c r="A12" s="6">
        <v>11</v>
      </c>
      <c r="B12" s="6">
        <v>194</v>
      </c>
      <c r="C12" s="8">
        <f t="shared" si="0"/>
        <v>0.19400000000000001</v>
      </c>
      <c r="D12" s="12">
        <f t="shared" si="2"/>
        <v>0.9371980676328503</v>
      </c>
      <c r="F12" s="6">
        <v>10</v>
      </c>
      <c r="G12" s="6"/>
    </row>
    <row r="13" spans="1:16" x14ac:dyDescent="0.45">
      <c r="A13" s="6">
        <v>12</v>
      </c>
      <c r="B13" s="6">
        <v>183</v>
      </c>
      <c r="C13" s="8">
        <f t="shared" si="0"/>
        <v>0.183</v>
      </c>
      <c r="D13" s="12">
        <f t="shared" si="2"/>
        <v>0.94329896907216493</v>
      </c>
      <c r="F13" s="6">
        <v>11</v>
      </c>
      <c r="G13" s="6"/>
    </row>
    <row r="14" spans="1:16" x14ac:dyDescent="0.45">
      <c r="A14" s="6">
        <v>13</v>
      </c>
      <c r="B14" s="6">
        <v>173</v>
      </c>
      <c r="C14" s="8">
        <f t="shared" si="0"/>
        <v>0.17299999999999999</v>
      </c>
      <c r="D14" s="12">
        <f t="shared" si="2"/>
        <v>0.94535519125683054</v>
      </c>
      <c r="F14" s="6">
        <v>12</v>
      </c>
      <c r="G14" s="6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G18"/>
  <sheetViews>
    <sheetView zoomScale="115" zoomScaleNormal="115" workbookViewId="0">
      <selection activeCell="D16" sqref="D16"/>
    </sheetView>
  </sheetViews>
  <sheetFormatPr defaultColWidth="8.86328125" defaultRowHeight="14.25" x14ac:dyDescent="0.45"/>
  <cols>
    <col min="2" max="2" width="10.1328125" bestFit="1" customWidth="1"/>
    <col min="4" max="4" width="11.265625" bestFit="1" customWidth="1"/>
    <col min="6" max="6" width="9.1328125" customWidth="1"/>
  </cols>
  <sheetData>
    <row r="1" spans="1:7" x14ac:dyDescent="0.45">
      <c r="A1" t="s">
        <v>5</v>
      </c>
      <c r="B1" s="1">
        <v>0.27166465109958332</v>
      </c>
      <c r="D1" s="1"/>
    </row>
    <row r="2" spans="1:7" x14ac:dyDescent="0.45">
      <c r="A2" t="s">
        <v>6</v>
      </c>
      <c r="B2" s="1">
        <f>SUM(F7:F11)</f>
        <v>-1451.1555556843064</v>
      </c>
      <c r="C2" s="11" t="s">
        <v>9</v>
      </c>
      <c r="D2" s="1"/>
    </row>
    <row r="3" spans="1:7" x14ac:dyDescent="0.45">
      <c r="B3" s="4"/>
    </row>
    <row r="4" spans="1:7" x14ac:dyDescent="0.45">
      <c r="C4" s="3"/>
      <c r="D4" s="3"/>
    </row>
    <row r="5" spans="1:7" x14ac:dyDescent="0.45">
      <c r="A5" s="2" t="s">
        <v>1</v>
      </c>
      <c r="B5" s="2" t="s">
        <v>0</v>
      </c>
      <c r="C5" s="2" t="s">
        <v>7</v>
      </c>
      <c r="D5" s="2" t="s">
        <v>8</v>
      </c>
      <c r="E5" s="2" t="s">
        <v>3</v>
      </c>
      <c r="F5" s="2" t="s">
        <v>6</v>
      </c>
    </row>
    <row r="6" spans="1:7" x14ac:dyDescent="0.45">
      <c r="A6">
        <v>0</v>
      </c>
      <c r="B6" s="6">
        <v>1000</v>
      </c>
    </row>
    <row r="7" spans="1:7" x14ac:dyDescent="0.45">
      <c r="A7">
        <v>1</v>
      </c>
      <c r="B7" s="6">
        <v>631</v>
      </c>
      <c r="C7" s="9">
        <f>B6-B7</f>
        <v>369</v>
      </c>
      <c r="D7" s="1">
        <f>$B$1*(1-$B$1)^(A7-1)</f>
        <v>0.27166465109958332</v>
      </c>
      <c r="E7" s="10">
        <f>(1-$B$1)^A7</f>
        <v>0.72833534890041673</v>
      </c>
      <c r="F7">
        <f>C7*LN(D7)</f>
        <v>-480.87595639612812</v>
      </c>
      <c r="G7" s="11" t="s">
        <v>10</v>
      </c>
    </row>
    <row r="8" spans="1:7" x14ac:dyDescent="0.45">
      <c r="A8">
        <v>2</v>
      </c>
      <c r="B8" s="6">
        <v>468</v>
      </c>
      <c r="C8" s="9">
        <f t="shared" ref="C8:C10" si="0">B7-B8</f>
        <v>163</v>
      </c>
      <c r="D8" s="1">
        <f t="shared" ref="D8:D10" si="1">$B$1*(1-$B$1)^(A8-1)</f>
        <v>0.19786296844252499</v>
      </c>
      <c r="E8" s="10">
        <f t="shared" ref="E8:E10" si="2">(1-$B$1)^A8</f>
        <v>0.5304723804578918</v>
      </c>
      <c r="F8">
        <f t="shared" ref="F8:F9" si="3">C8*LN(D8)</f>
        <v>-264.08943233259475</v>
      </c>
    </row>
    <row r="9" spans="1:7" x14ac:dyDescent="0.45">
      <c r="A9">
        <v>3</v>
      </c>
      <c r="B9" s="6">
        <v>382</v>
      </c>
      <c r="C9" s="9">
        <f t="shared" si="0"/>
        <v>86</v>
      </c>
      <c r="D9" s="1">
        <f t="shared" si="1"/>
        <v>0.14411059415505859</v>
      </c>
      <c r="E9" s="10">
        <f t="shared" si="2"/>
        <v>0.38636178630283324</v>
      </c>
      <c r="F9">
        <f t="shared" si="3"/>
        <v>-166.59698629232048</v>
      </c>
    </row>
    <row r="10" spans="1:7" x14ac:dyDescent="0.45">
      <c r="A10">
        <v>4</v>
      </c>
      <c r="B10" s="6">
        <v>326</v>
      </c>
      <c r="C10" s="9">
        <f t="shared" si="0"/>
        <v>56</v>
      </c>
      <c r="D10" s="1">
        <f t="shared" si="1"/>
        <v>0.10496083987417096</v>
      </c>
      <c r="E10" s="10">
        <f t="shared" si="2"/>
        <v>0.28140094642866231</v>
      </c>
      <c r="F10">
        <f>C10*LN(D10)</f>
        <v>-126.23340531023156</v>
      </c>
    </row>
    <row r="11" spans="1:7" x14ac:dyDescent="0.45">
      <c r="B11" s="1"/>
      <c r="D11" s="1"/>
      <c r="F11">
        <f>B10*LN(E10)</f>
        <v>-413.35977535303135</v>
      </c>
      <c r="G11" s="11" t="s">
        <v>11</v>
      </c>
    </row>
    <row r="12" spans="1:7" x14ac:dyDescent="0.45">
      <c r="B12" s="1"/>
      <c r="D12" s="1"/>
    </row>
    <row r="13" spans="1:7" x14ac:dyDescent="0.45">
      <c r="B13" s="1"/>
      <c r="D13" s="1"/>
    </row>
    <row r="14" spans="1:7" x14ac:dyDescent="0.45">
      <c r="B14" s="1"/>
      <c r="D14" s="1"/>
    </row>
    <row r="15" spans="1:7" x14ac:dyDescent="0.45">
      <c r="B15" s="1"/>
      <c r="D15" s="1"/>
    </row>
    <row r="16" spans="1:7" x14ac:dyDescent="0.45">
      <c r="B16" s="1"/>
      <c r="D16" s="1"/>
    </row>
    <row r="17" spans="2:4" x14ac:dyDescent="0.45">
      <c r="B17" s="1"/>
      <c r="D17" s="1"/>
    </row>
    <row r="18" spans="2:4" x14ac:dyDescent="0.45">
      <c r="B18" s="1"/>
      <c r="D18" s="1"/>
    </row>
  </sheetData>
  <printOptions headings="1" gridLines="1"/>
  <pageMargins left="0.70866141732283472" right="0.70866141732283472" top="0.74803149606299213" bottom="0.74803149606299213" header="0.31496062992125984" footer="0.31496062992125984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G18"/>
  <sheetViews>
    <sheetView zoomScale="115" zoomScaleNormal="115" workbookViewId="0">
      <selection activeCell="B2" sqref="B2"/>
    </sheetView>
  </sheetViews>
  <sheetFormatPr defaultColWidth="8.86328125" defaultRowHeight="14.25" x14ac:dyDescent="0.45"/>
  <cols>
    <col min="2" max="2" width="9.59765625" customWidth="1"/>
    <col min="3" max="3" width="17.3984375" bestFit="1" customWidth="1"/>
    <col min="4" max="4" width="17.265625" bestFit="1" customWidth="1"/>
    <col min="5" max="5" width="11.265625" bestFit="1" customWidth="1"/>
    <col min="6" max="6" width="21.1328125" bestFit="1" customWidth="1"/>
    <col min="7" max="7" width="20.59765625" bestFit="1" customWidth="1"/>
  </cols>
  <sheetData>
    <row r="1" spans="1:7" x14ac:dyDescent="0.45">
      <c r="A1" t="s">
        <v>5</v>
      </c>
      <c r="B1" s="1">
        <v>0.2</v>
      </c>
      <c r="C1" s="1"/>
      <c r="D1" s="1"/>
      <c r="E1" s="1"/>
    </row>
    <row r="2" spans="1:7" x14ac:dyDescent="0.45">
      <c r="B2" s="1"/>
      <c r="C2" s="1"/>
      <c r="D2" s="1"/>
      <c r="E2" s="1"/>
    </row>
    <row r="3" spans="1:7" x14ac:dyDescent="0.45">
      <c r="B3" s="4"/>
      <c r="C3" s="4"/>
      <c r="D3" s="4"/>
    </row>
    <row r="4" spans="1:7" x14ac:dyDescent="0.45">
      <c r="C4" s="8" t="s">
        <v>12</v>
      </c>
      <c r="D4" t="s">
        <v>14</v>
      </c>
      <c r="E4" s="3"/>
      <c r="F4" t="s">
        <v>13</v>
      </c>
      <c r="G4" t="s">
        <v>15</v>
      </c>
    </row>
    <row r="5" spans="1:7" x14ac:dyDescent="0.45">
      <c r="A5" s="2" t="s">
        <v>1</v>
      </c>
      <c r="B5" s="2" t="s">
        <v>0</v>
      </c>
      <c r="C5" t="s">
        <v>19</v>
      </c>
      <c r="D5" t="s">
        <v>19</v>
      </c>
      <c r="E5" s="2" t="s">
        <v>8</v>
      </c>
      <c r="F5" s="2" t="s">
        <v>3</v>
      </c>
      <c r="G5" s="2" t="s">
        <v>2</v>
      </c>
    </row>
    <row r="6" spans="1:7" x14ac:dyDescent="0.45">
      <c r="A6">
        <v>0</v>
      </c>
      <c r="B6" s="6">
        <v>1000</v>
      </c>
      <c r="C6" s="14">
        <v>1</v>
      </c>
      <c r="D6" s="14"/>
      <c r="F6" s="1">
        <v>1</v>
      </c>
    </row>
    <row r="7" spans="1:7" x14ac:dyDescent="0.45">
      <c r="A7">
        <v>1</v>
      </c>
      <c r="B7" s="6">
        <v>631</v>
      </c>
      <c r="C7" s="14">
        <v>0.63100000000000001</v>
      </c>
      <c r="D7" s="14">
        <f>B7/B6</f>
        <v>0.63100000000000001</v>
      </c>
      <c r="E7" s="1">
        <f t="shared" ref="E7:E18" si="0">$B$1*(1-$B$1)^(A7-1)</f>
        <v>0.2</v>
      </c>
      <c r="F7" s="10">
        <f t="shared" ref="F7:F18" si="1">(1-$B$1)^A7</f>
        <v>0.8</v>
      </c>
      <c r="G7" s="1">
        <v>0.8</v>
      </c>
    </row>
    <row r="8" spans="1:7" x14ac:dyDescent="0.45">
      <c r="A8">
        <v>2</v>
      </c>
      <c r="B8" s="6">
        <v>468</v>
      </c>
      <c r="C8" s="14">
        <v>0.46800000000000003</v>
      </c>
      <c r="D8" s="14">
        <f t="shared" ref="D8:D18" si="2">B8/B7</f>
        <v>0.7416798732171157</v>
      </c>
      <c r="E8" s="1">
        <f t="shared" si="0"/>
        <v>0.16000000000000003</v>
      </c>
      <c r="F8" s="10">
        <f t="shared" si="1"/>
        <v>0.64000000000000012</v>
      </c>
      <c r="G8" s="1">
        <v>0.8</v>
      </c>
    </row>
    <row r="9" spans="1:7" x14ac:dyDescent="0.45">
      <c r="A9">
        <v>3</v>
      </c>
      <c r="B9" s="6">
        <v>382</v>
      </c>
      <c r="C9" s="14">
        <v>0.38200000000000001</v>
      </c>
      <c r="D9" s="14">
        <f t="shared" si="2"/>
        <v>0.81623931623931623</v>
      </c>
      <c r="E9" s="1">
        <f t="shared" si="0"/>
        <v>0.12800000000000003</v>
      </c>
      <c r="F9" s="10">
        <f t="shared" si="1"/>
        <v>0.51200000000000012</v>
      </c>
      <c r="G9" s="1">
        <v>0.8</v>
      </c>
    </row>
    <row r="10" spans="1:7" x14ac:dyDescent="0.45">
      <c r="A10">
        <v>4</v>
      </c>
      <c r="B10" s="6">
        <v>326</v>
      </c>
      <c r="C10" s="14">
        <v>0.32600000000000001</v>
      </c>
      <c r="D10" s="14">
        <f t="shared" si="2"/>
        <v>0.8534031413612565</v>
      </c>
      <c r="E10" s="1">
        <f t="shared" si="0"/>
        <v>0.10240000000000003</v>
      </c>
      <c r="F10" s="10">
        <f t="shared" si="1"/>
        <v>0.40960000000000019</v>
      </c>
      <c r="G10" s="1">
        <v>0.8</v>
      </c>
    </row>
    <row r="11" spans="1:7" x14ac:dyDescent="0.45">
      <c r="A11">
        <v>5</v>
      </c>
      <c r="B11" s="6">
        <v>289</v>
      </c>
      <c r="C11" s="14">
        <v>0.28899999999999998</v>
      </c>
      <c r="D11" s="14">
        <f t="shared" si="2"/>
        <v>0.88650306748466257</v>
      </c>
      <c r="E11" s="1">
        <f t="shared" si="0"/>
        <v>8.1920000000000048E-2</v>
      </c>
      <c r="F11" s="10">
        <f t="shared" si="1"/>
        <v>0.32768000000000019</v>
      </c>
      <c r="G11" s="1">
        <v>0.8</v>
      </c>
    </row>
    <row r="12" spans="1:7" x14ac:dyDescent="0.45">
      <c r="A12">
        <v>6</v>
      </c>
      <c r="B12" s="6">
        <v>262</v>
      </c>
      <c r="C12" s="14">
        <v>0.26200000000000001</v>
      </c>
      <c r="D12" s="14">
        <f t="shared" si="2"/>
        <v>0.90657439446366783</v>
      </c>
      <c r="E12" s="1">
        <f t="shared" si="0"/>
        <v>6.5536000000000039E-2</v>
      </c>
      <c r="F12" s="10">
        <f t="shared" si="1"/>
        <v>0.26214400000000015</v>
      </c>
      <c r="G12" s="1">
        <v>0.8</v>
      </c>
    </row>
    <row r="13" spans="1:7" x14ac:dyDescent="0.45">
      <c r="A13">
        <v>7</v>
      </c>
      <c r="B13" s="6">
        <v>241</v>
      </c>
      <c r="C13" s="14">
        <v>0.24099999999999999</v>
      </c>
      <c r="D13" s="14">
        <f t="shared" si="2"/>
        <v>0.91984732824427484</v>
      </c>
      <c r="E13" s="1">
        <f t="shared" si="0"/>
        <v>5.2428800000000032E-2</v>
      </c>
      <c r="F13" s="10">
        <f t="shared" si="1"/>
        <v>0.20971520000000016</v>
      </c>
      <c r="G13" s="1">
        <v>0.8</v>
      </c>
    </row>
    <row r="14" spans="1:7" x14ac:dyDescent="0.45">
      <c r="A14">
        <v>8</v>
      </c>
      <c r="B14" s="6">
        <v>223</v>
      </c>
      <c r="C14" s="14">
        <v>0.223</v>
      </c>
      <c r="D14" s="14">
        <f t="shared" si="2"/>
        <v>0.92531120331950212</v>
      </c>
      <c r="E14" s="1">
        <f t="shared" si="0"/>
        <v>4.1943040000000036E-2</v>
      </c>
      <c r="F14" s="10">
        <f t="shared" si="1"/>
        <v>0.16777216000000014</v>
      </c>
      <c r="G14" s="1">
        <v>0.8</v>
      </c>
    </row>
    <row r="15" spans="1:7" x14ac:dyDescent="0.45">
      <c r="A15">
        <v>9</v>
      </c>
      <c r="B15" s="6">
        <v>207</v>
      </c>
      <c r="C15" s="14">
        <v>0.20699999999999999</v>
      </c>
      <c r="D15" s="14">
        <f t="shared" si="2"/>
        <v>0.9282511210762332</v>
      </c>
      <c r="E15" s="1">
        <f t="shared" si="0"/>
        <v>3.355443200000003E-2</v>
      </c>
      <c r="F15" s="10">
        <f t="shared" si="1"/>
        <v>0.13421772800000012</v>
      </c>
      <c r="G15" s="1">
        <v>0.8</v>
      </c>
    </row>
    <row r="16" spans="1:7" x14ac:dyDescent="0.45">
      <c r="A16">
        <v>10</v>
      </c>
      <c r="B16" s="6">
        <v>194</v>
      </c>
      <c r="C16" s="14">
        <v>0.19400000000000001</v>
      </c>
      <c r="D16" s="14">
        <f t="shared" si="2"/>
        <v>0.9371980676328503</v>
      </c>
      <c r="E16" s="1">
        <f t="shared" si="0"/>
        <v>2.6843545600000025E-2</v>
      </c>
      <c r="F16" s="10">
        <f t="shared" si="1"/>
        <v>0.10737418240000011</v>
      </c>
      <c r="G16" s="1">
        <v>0.8</v>
      </c>
    </row>
    <row r="17" spans="1:7" x14ac:dyDescent="0.45">
      <c r="A17">
        <v>11</v>
      </c>
      <c r="B17" s="6">
        <v>183</v>
      </c>
      <c r="C17" s="14">
        <v>0.183</v>
      </c>
      <c r="D17" s="14">
        <f t="shared" si="2"/>
        <v>0.94329896907216493</v>
      </c>
      <c r="E17" s="1">
        <f t="shared" si="0"/>
        <v>2.1474836480000023E-2</v>
      </c>
      <c r="F17" s="10">
        <f t="shared" si="1"/>
        <v>8.5899345920000092E-2</v>
      </c>
      <c r="G17" s="1">
        <v>0.8</v>
      </c>
    </row>
    <row r="18" spans="1:7" x14ac:dyDescent="0.45">
      <c r="A18">
        <v>12</v>
      </c>
      <c r="B18" s="6">
        <v>173</v>
      </c>
      <c r="C18" s="14">
        <v>0.17299999999999999</v>
      </c>
      <c r="D18" s="14">
        <f t="shared" si="2"/>
        <v>0.94535519125683065</v>
      </c>
      <c r="E18" s="1">
        <f t="shared" si="0"/>
        <v>1.717986918400002E-2</v>
      </c>
      <c r="F18" s="10">
        <f t="shared" si="1"/>
        <v>6.8719476736000096E-2</v>
      </c>
      <c r="G18" s="1">
        <v>0.8</v>
      </c>
    </row>
  </sheetData>
  <printOptions headings="1" gridLines="1"/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:N103"/>
  <sheetViews>
    <sheetView topLeftCell="A65" workbookViewId="0">
      <selection activeCell="M103" sqref="M103"/>
    </sheetView>
  </sheetViews>
  <sheetFormatPr defaultRowHeight="14.25" x14ac:dyDescent="0.45"/>
  <cols>
    <col min="13" max="13" width="12" bestFit="1" customWidth="1"/>
  </cols>
  <sheetData>
    <row r="1" spans="6:14" x14ac:dyDescent="0.45">
      <c r="L1">
        <v>2</v>
      </c>
      <c r="M1">
        <v>1</v>
      </c>
      <c r="N1">
        <v>0.5</v>
      </c>
    </row>
    <row r="2" spans="6:14" x14ac:dyDescent="0.45">
      <c r="L2">
        <v>4</v>
      </c>
      <c r="M2">
        <v>0.5</v>
      </c>
      <c r="N2">
        <v>1.5</v>
      </c>
    </row>
    <row r="3" spans="6:14" x14ac:dyDescent="0.45">
      <c r="F3" s="7">
        <v>0</v>
      </c>
      <c r="G3">
        <v>0</v>
      </c>
      <c r="H3">
        <v>0</v>
      </c>
      <c r="K3" s="7">
        <v>4.0000000000000001E-3</v>
      </c>
      <c r="L3">
        <f t="shared" ref="L3:N4" si="0">_xlfn.BETA.DIST($K3,L$1,L$2,FALSE,0)</f>
        <v>7.9043834879999927E-2</v>
      </c>
      <c r="M3">
        <f t="shared" si="0"/>
        <v>0.50100301003512648</v>
      </c>
      <c r="N3">
        <f t="shared" si="0"/>
        <v>10.045690564006458</v>
      </c>
    </row>
    <row r="4" spans="6:14" x14ac:dyDescent="0.45">
      <c r="F4" s="7">
        <f>F3+0.01</f>
        <v>0.01</v>
      </c>
      <c r="G4">
        <v>0</v>
      </c>
      <c r="H4">
        <v>0</v>
      </c>
      <c r="K4" s="7">
        <v>0.01</v>
      </c>
      <c r="L4">
        <f t="shared" si="0"/>
        <v>0.1940598</v>
      </c>
      <c r="M4">
        <f t="shared" si="0"/>
        <v>0.50251890762960605</v>
      </c>
      <c r="N4">
        <f t="shared" si="0"/>
        <v>6.3342867571941941</v>
      </c>
    </row>
    <row r="5" spans="6:14" x14ac:dyDescent="0.45">
      <c r="F5" s="7">
        <f t="shared" ref="F5:F68" si="1">F4+0.01</f>
        <v>0.02</v>
      </c>
      <c r="G5">
        <v>0</v>
      </c>
      <c r="H5">
        <v>0</v>
      </c>
      <c r="K5" s="7">
        <v>0.02</v>
      </c>
      <c r="L5">
        <f t="shared" ref="L5:L68" si="2">_xlfn.BETA.DIST($K5,L$1,L$2,FALSE,0)</f>
        <v>0.37647679999999978</v>
      </c>
      <c r="M5">
        <f t="shared" ref="M5:N68" si="3">_xlfn.BETA.DIST($K5,M$1,M$2,FALSE,0)</f>
        <v>0.50507627227610541</v>
      </c>
      <c r="N5">
        <f t="shared" si="3"/>
        <v>4.4563384065730682</v>
      </c>
    </row>
    <row r="6" spans="6:14" x14ac:dyDescent="0.45">
      <c r="F6" s="7">
        <f t="shared" si="1"/>
        <v>0.03</v>
      </c>
      <c r="G6">
        <v>0</v>
      </c>
      <c r="H6">
        <v>0</v>
      </c>
      <c r="K6" s="7">
        <v>0.03</v>
      </c>
      <c r="L6">
        <f t="shared" si="2"/>
        <v>0.54760379999999986</v>
      </c>
      <c r="M6">
        <f t="shared" si="3"/>
        <v>0.50767308256680954</v>
      </c>
      <c r="N6">
        <f t="shared" si="3"/>
        <v>3.6199732620203635</v>
      </c>
    </row>
    <row r="7" spans="6:14" x14ac:dyDescent="0.45">
      <c r="F7" s="7">
        <f t="shared" si="1"/>
        <v>0.04</v>
      </c>
      <c r="G7">
        <v>0</v>
      </c>
      <c r="H7">
        <v>0</v>
      </c>
      <c r="K7" s="7">
        <v>0.04</v>
      </c>
      <c r="L7">
        <f t="shared" si="2"/>
        <v>0.70778879999999966</v>
      </c>
      <c r="M7">
        <f t="shared" si="3"/>
        <v>0.5103103630798288</v>
      </c>
      <c r="N7">
        <f t="shared" si="3"/>
        <v>3.1187872049347045</v>
      </c>
    </row>
    <row r="8" spans="6:14" x14ac:dyDescent="0.45">
      <c r="F8" s="7">
        <f t="shared" si="1"/>
        <v>0.05</v>
      </c>
      <c r="G8">
        <v>0</v>
      </c>
      <c r="H8">
        <v>0</v>
      </c>
      <c r="K8" s="7">
        <v>0.05</v>
      </c>
      <c r="L8">
        <f t="shared" si="2"/>
        <v>0.857375</v>
      </c>
      <c r="M8">
        <f t="shared" si="3"/>
        <v>0.5129891760425771</v>
      </c>
      <c r="N8">
        <f t="shared" si="3"/>
        <v>2.7749612532101544</v>
      </c>
    </row>
    <row r="9" spans="6:14" x14ac:dyDescent="0.45">
      <c r="F9" s="7">
        <f t="shared" si="1"/>
        <v>6.0000000000000005E-2</v>
      </c>
      <c r="G9">
        <v>0</v>
      </c>
      <c r="H9">
        <v>0</v>
      </c>
      <c r="K9" s="7">
        <v>6.0000000000000005E-2</v>
      </c>
      <c r="L9">
        <f t="shared" si="2"/>
        <v>0.99670079999999983</v>
      </c>
      <c r="M9">
        <f t="shared" si="3"/>
        <v>0.51571062312939675</v>
      </c>
      <c r="N9">
        <f t="shared" si="3"/>
        <v>2.5198136521549563</v>
      </c>
    </row>
    <row r="10" spans="6:14" x14ac:dyDescent="0.45">
      <c r="F10" s="7">
        <f t="shared" si="1"/>
        <v>7.0000000000000007E-2</v>
      </c>
      <c r="G10">
        <v>0</v>
      </c>
      <c r="H10">
        <v>0</v>
      </c>
      <c r="K10" s="7">
        <v>7.0000000000000007E-2</v>
      </c>
      <c r="L10">
        <f t="shared" si="2"/>
        <v>1.1260998</v>
      </c>
      <c r="M10">
        <f t="shared" si="3"/>
        <v>0.51847584736521268</v>
      </c>
      <c r="N10">
        <f t="shared" si="3"/>
        <v>2.320451936121485</v>
      </c>
    </row>
    <row r="11" spans="6:14" x14ac:dyDescent="0.45">
      <c r="F11" s="7">
        <f t="shared" si="1"/>
        <v>0.08</v>
      </c>
      <c r="G11">
        <v>0</v>
      </c>
      <c r="H11">
        <v>0</v>
      </c>
      <c r="K11" s="7">
        <v>0.08</v>
      </c>
      <c r="L11">
        <f t="shared" si="2"/>
        <v>1.2459007999999998</v>
      </c>
      <c r="M11">
        <f t="shared" si="3"/>
        <v>0.5212860351426869</v>
      </c>
      <c r="N11">
        <f t="shared" si="3"/>
        <v>2.1588826849895151</v>
      </c>
    </row>
    <row r="12" spans="6:14" x14ac:dyDescent="0.45">
      <c r="F12" s="7">
        <f t="shared" si="1"/>
        <v>0.09</v>
      </c>
      <c r="G12">
        <v>0</v>
      </c>
      <c r="H12">
        <v>0</v>
      </c>
      <c r="K12" s="7">
        <v>0.09</v>
      </c>
      <c r="L12">
        <f t="shared" si="2"/>
        <v>1.3564277999999996</v>
      </c>
      <c r="M12">
        <f t="shared" si="3"/>
        <v>0.52414241836095921</v>
      </c>
      <c r="N12">
        <f t="shared" si="3"/>
        <v>2.0243218575285606</v>
      </c>
    </row>
    <row r="13" spans="6:14" x14ac:dyDescent="0.45">
      <c r="F13" s="7">
        <f t="shared" si="1"/>
        <v>9.9999999999999992E-2</v>
      </c>
      <c r="G13">
        <v>0</v>
      </c>
      <c r="H13">
        <v>0</v>
      </c>
      <c r="K13" s="7">
        <v>9.9999999999999992E-2</v>
      </c>
      <c r="L13">
        <f t="shared" si="2"/>
        <v>1.4579999999999997</v>
      </c>
      <c r="M13">
        <f t="shared" si="3"/>
        <v>0.52704627669472992</v>
      </c>
      <c r="N13">
        <f t="shared" si="3"/>
        <v>1.9098593171027443</v>
      </c>
    </row>
    <row r="14" spans="6:14" x14ac:dyDescent="0.45">
      <c r="F14" s="7">
        <f t="shared" si="1"/>
        <v>0.10999999999999999</v>
      </c>
      <c r="G14">
        <v>0</v>
      </c>
      <c r="H14">
        <v>0</v>
      </c>
      <c r="K14" s="7">
        <v>0.10999999999999999</v>
      </c>
      <c r="L14">
        <f t="shared" si="2"/>
        <v>1.5509317999999994</v>
      </c>
      <c r="M14">
        <f t="shared" si="3"/>
        <v>0.52999894000318004</v>
      </c>
      <c r="N14">
        <f t="shared" si="3"/>
        <v>1.8108345985577592</v>
      </c>
    </row>
    <row r="15" spans="6:14" x14ac:dyDescent="0.45">
      <c r="F15" s="7">
        <f t="shared" si="1"/>
        <v>0.11999999999999998</v>
      </c>
      <c r="G15">
        <v>0</v>
      </c>
      <c r="H15">
        <v>0</v>
      </c>
      <c r="K15" s="7">
        <v>0.11999999999999998</v>
      </c>
      <c r="L15">
        <f t="shared" si="2"/>
        <v>1.6355327999999993</v>
      </c>
      <c r="M15">
        <f t="shared" si="3"/>
        <v>0.53300179088902611</v>
      </c>
      <c r="N15">
        <f t="shared" si="3"/>
        <v>1.7239744932882779</v>
      </c>
    </row>
    <row r="16" spans="6:14" x14ac:dyDescent="0.45">
      <c r="F16" s="7">
        <f t="shared" si="1"/>
        <v>0.12999999999999998</v>
      </c>
      <c r="G16">
        <v>0</v>
      </c>
      <c r="H16">
        <v>0</v>
      </c>
      <c r="K16" s="7">
        <v>0.12999999999999998</v>
      </c>
      <c r="L16">
        <f t="shared" si="2"/>
        <v>1.7121077999999994</v>
      </c>
      <c r="M16">
        <f t="shared" si="3"/>
        <v>0.53605626741889745</v>
      </c>
      <c r="N16">
        <f t="shared" si="3"/>
        <v>1.6469031989565597</v>
      </c>
    </row>
    <row r="17" spans="6:14" x14ac:dyDescent="0.45">
      <c r="F17" s="7">
        <f t="shared" si="1"/>
        <v>0.13999999999999999</v>
      </c>
      <c r="G17">
        <v>0</v>
      </c>
      <c r="H17">
        <v>0</v>
      </c>
      <c r="K17" s="7">
        <v>0.13999999999999999</v>
      </c>
      <c r="L17">
        <f t="shared" si="2"/>
        <v>1.7809567999999998</v>
      </c>
      <c r="M17">
        <f t="shared" si="3"/>
        <v>0.53916386601719213</v>
      </c>
      <c r="N17">
        <f t="shared" si="3"/>
        <v>1.5778486070090185</v>
      </c>
    </row>
    <row r="18" spans="6:14" x14ac:dyDescent="0.45">
      <c r="F18" s="7">
        <f t="shared" si="1"/>
        <v>0.15</v>
      </c>
      <c r="G18">
        <v>0</v>
      </c>
      <c r="H18">
        <v>0.5</v>
      </c>
      <c r="K18" s="7">
        <v>0.15</v>
      </c>
      <c r="L18">
        <f t="shared" si="2"/>
        <v>1.8423749999999999</v>
      </c>
      <c r="M18">
        <f t="shared" si="3"/>
        <v>0.54232614454664041</v>
      </c>
      <c r="N18">
        <f t="shared" si="3"/>
        <v>1.5154581801861078</v>
      </c>
    </row>
    <row r="19" spans="6:14" x14ac:dyDescent="0.45">
      <c r="F19" s="7">
        <f t="shared" si="1"/>
        <v>0.16</v>
      </c>
      <c r="G19">
        <v>0</v>
      </c>
      <c r="H19">
        <v>0</v>
      </c>
      <c r="K19" s="7">
        <v>0.16</v>
      </c>
      <c r="L19">
        <f t="shared" si="2"/>
        <v>1.8966527999999994</v>
      </c>
      <c r="M19">
        <f t="shared" si="3"/>
        <v>0.54554472558998102</v>
      </c>
      <c r="N19">
        <f t="shared" si="3"/>
        <v>1.458679147889999</v>
      </c>
    </row>
    <row r="20" spans="6:14" x14ac:dyDescent="0.45">
      <c r="F20" s="7">
        <f t="shared" si="1"/>
        <v>0.17</v>
      </c>
      <c r="G20">
        <v>0</v>
      </c>
      <c r="H20">
        <v>0</v>
      </c>
      <c r="K20" s="7">
        <v>0.17</v>
      </c>
      <c r="L20">
        <f t="shared" si="2"/>
        <v>1.9440757999999998</v>
      </c>
      <c r="M20">
        <f t="shared" si="3"/>
        <v>0.54882129994845175</v>
      </c>
      <c r="N20">
        <f t="shared" si="3"/>
        <v>1.4066780427086349</v>
      </c>
    </row>
    <row r="21" spans="6:14" x14ac:dyDescent="0.45">
      <c r="F21" s="7">
        <f t="shared" si="1"/>
        <v>0.18000000000000002</v>
      </c>
      <c r="G21">
        <v>0</v>
      </c>
      <c r="H21">
        <v>0</v>
      </c>
      <c r="K21" s="7">
        <v>0.18000000000000002</v>
      </c>
      <c r="L21">
        <f t="shared" si="2"/>
        <v>1.9849247999999997</v>
      </c>
      <c r="M21">
        <f t="shared" si="3"/>
        <v>0.55215763037423271</v>
      </c>
      <c r="N21">
        <f t="shared" si="3"/>
        <v>1.3587851648252809</v>
      </c>
    </row>
    <row r="22" spans="6:14" x14ac:dyDescent="0.45">
      <c r="F22" s="7">
        <f t="shared" si="1"/>
        <v>0.19000000000000003</v>
      </c>
      <c r="G22">
        <v>0</v>
      </c>
      <c r="H22">
        <v>0</v>
      </c>
      <c r="K22" s="7">
        <v>0.19000000000000003</v>
      </c>
      <c r="L22">
        <f t="shared" si="2"/>
        <v>2.0194757999999999</v>
      </c>
      <c r="M22">
        <f t="shared" si="3"/>
        <v>0.55555555555555558</v>
      </c>
      <c r="N22">
        <f t="shared" si="3"/>
        <v>1.3144553304679676</v>
      </c>
    </row>
    <row r="23" spans="6:14" x14ac:dyDescent="0.45">
      <c r="F23" s="7">
        <f t="shared" si="1"/>
        <v>0.20000000000000004</v>
      </c>
      <c r="G23">
        <v>0</v>
      </c>
      <c r="H23">
        <v>0</v>
      </c>
      <c r="K23" s="7">
        <v>0.20000000000000004</v>
      </c>
      <c r="L23">
        <f t="shared" si="2"/>
        <v>2.0479999999999996</v>
      </c>
      <c r="M23">
        <f t="shared" si="3"/>
        <v>0.55901699437494745</v>
      </c>
      <c r="N23">
        <f t="shared" si="3"/>
        <v>1.2732395447351625</v>
      </c>
    </row>
    <row r="24" spans="6:14" x14ac:dyDescent="0.45">
      <c r="F24" s="7">
        <f t="shared" si="1"/>
        <v>0.21000000000000005</v>
      </c>
      <c r="G24">
        <v>0</v>
      </c>
      <c r="H24">
        <v>0</v>
      </c>
      <c r="K24" s="7">
        <v>0.21000000000000005</v>
      </c>
      <c r="L24">
        <f t="shared" si="2"/>
        <v>2.0707637999999995</v>
      </c>
      <c r="M24">
        <f t="shared" si="3"/>
        <v>0.56254395046301198</v>
      </c>
      <c r="N24">
        <f t="shared" si="3"/>
        <v>1.2347641770410045</v>
      </c>
    </row>
    <row r="25" spans="6:14" x14ac:dyDescent="0.45">
      <c r="F25" s="7">
        <f t="shared" si="1"/>
        <v>0.22000000000000006</v>
      </c>
      <c r="G25">
        <v>0</v>
      </c>
      <c r="H25">
        <v>0</v>
      </c>
      <c r="K25" s="7">
        <v>0.22000000000000006</v>
      </c>
      <c r="L25">
        <f t="shared" si="2"/>
        <v>2.0880287999999996</v>
      </c>
      <c r="M25">
        <f t="shared" si="3"/>
        <v>0.5661385170722979</v>
      </c>
      <c r="N25">
        <f t="shared" si="3"/>
        <v>1.1987153975745219</v>
      </c>
    </row>
    <row r="26" spans="6:14" x14ac:dyDescent="0.45">
      <c r="F26" s="7">
        <f t="shared" si="1"/>
        <v>0.23000000000000007</v>
      </c>
      <c r="G26">
        <v>0</v>
      </c>
      <c r="H26">
        <v>0</v>
      </c>
      <c r="K26" s="7">
        <v>0.23000000000000007</v>
      </c>
      <c r="L26">
        <f t="shared" si="2"/>
        <v>2.1000517999999997</v>
      </c>
      <c r="M26">
        <f t="shared" si="3"/>
        <v>0.56980288229818976</v>
      </c>
      <c r="N26">
        <f t="shared" si="3"/>
        <v>1.1648273722043636</v>
      </c>
    </row>
    <row r="27" spans="6:14" x14ac:dyDescent="0.45">
      <c r="F27" s="7">
        <f t="shared" si="1"/>
        <v>0.24000000000000007</v>
      </c>
      <c r="G27">
        <v>0</v>
      </c>
      <c r="H27">
        <v>0</v>
      </c>
      <c r="K27" s="7">
        <v>0.24000000000000007</v>
      </c>
      <c r="L27">
        <f t="shared" si="2"/>
        <v>2.1070847999999995</v>
      </c>
      <c r="M27">
        <f t="shared" si="3"/>
        <v>0.57353933467640439</v>
      </c>
      <c r="N27">
        <f t="shared" si="3"/>
        <v>1.1328731877265041</v>
      </c>
    </row>
    <row r="28" spans="6:14" x14ac:dyDescent="0.45">
      <c r="F28" s="7">
        <f t="shared" si="1"/>
        <v>0.25000000000000006</v>
      </c>
      <c r="G28">
        <v>0.5</v>
      </c>
      <c r="H28">
        <v>0</v>
      </c>
      <c r="K28" s="7">
        <v>0.25000000000000006</v>
      </c>
      <c r="L28">
        <f t="shared" si="2"/>
        <v>2.1093749999999996</v>
      </c>
      <c r="M28">
        <f t="shared" si="3"/>
        <v>0.57735026918962584</v>
      </c>
      <c r="N28">
        <f t="shared" si="3"/>
        <v>1.102657790843584</v>
      </c>
    </row>
    <row r="29" spans="6:14" x14ac:dyDescent="0.45">
      <c r="F29" s="7">
        <f t="shared" si="1"/>
        <v>0.26000000000000006</v>
      </c>
      <c r="G29">
        <v>0</v>
      </c>
      <c r="H29">
        <v>0</v>
      </c>
      <c r="K29" s="7">
        <v>0.26000000000000006</v>
      </c>
      <c r="L29">
        <f t="shared" si="2"/>
        <v>2.1071647999999996</v>
      </c>
      <c r="M29">
        <f t="shared" si="3"/>
        <v>0.58123819371909646</v>
      </c>
      <c r="N29">
        <f t="shared" si="3"/>
        <v>1.0740124329271048</v>
      </c>
    </row>
    <row r="30" spans="6:14" x14ac:dyDescent="0.45">
      <c r="F30" s="7">
        <f t="shared" si="1"/>
        <v>0.27000000000000007</v>
      </c>
      <c r="G30">
        <v>0</v>
      </c>
      <c r="H30">
        <v>0</v>
      </c>
      <c r="K30" s="7">
        <v>0.27000000000000007</v>
      </c>
      <c r="L30">
        <f t="shared" si="2"/>
        <v>2.1006917999999994</v>
      </c>
      <c r="M30">
        <f t="shared" si="3"/>
        <v>0.58520573598065284</v>
      </c>
      <c r="N30">
        <f t="shared" si="3"/>
        <v>1.0467902549745707</v>
      </c>
    </row>
    <row r="31" spans="6:14" x14ac:dyDescent="0.45">
      <c r="F31" s="7">
        <f t="shared" si="1"/>
        <v>0.28000000000000008</v>
      </c>
      <c r="G31">
        <v>0</v>
      </c>
      <c r="H31">
        <v>0</v>
      </c>
      <c r="K31" s="7">
        <v>0.28000000000000008</v>
      </c>
      <c r="L31">
        <f t="shared" si="2"/>
        <v>2.0901887999999995</v>
      </c>
      <c r="M31">
        <f t="shared" si="3"/>
        <v>0.58925565098878963</v>
      </c>
      <c r="N31">
        <f t="shared" si="3"/>
        <v>1.020862745933788</v>
      </c>
    </row>
    <row r="32" spans="6:14" x14ac:dyDescent="0.45">
      <c r="F32" s="7">
        <f t="shared" si="1"/>
        <v>0.29000000000000009</v>
      </c>
      <c r="G32">
        <v>0</v>
      </c>
      <c r="H32">
        <v>0</v>
      </c>
      <c r="K32" s="7">
        <v>0.29000000000000009</v>
      </c>
      <c r="L32">
        <f t="shared" si="2"/>
        <v>2.0758837999999993</v>
      </c>
      <c r="M32">
        <f t="shared" si="3"/>
        <v>0.59339082909692675</v>
      </c>
      <c r="N32">
        <f t="shared" si="3"/>
        <v>0.99611687713398844</v>
      </c>
    </row>
    <row r="33" spans="6:14" x14ac:dyDescent="0.45">
      <c r="F33" s="7">
        <f t="shared" si="1"/>
        <v>0.3000000000000001</v>
      </c>
      <c r="G33">
        <v>0</v>
      </c>
      <c r="H33">
        <v>0</v>
      </c>
      <c r="K33" s="7">
        <v>0.3000000000000001</v>
      </c>
      <c r="L33">
        <f t="shared" si="2"/>
        <v>2.0579999999999994</v>
      </c>
      <c r="M33">
        <f t="shared" si="3"/>
        <v>0.59761430466719689</v>
      </c>
      <c r="N33">
        <f t="shared" si="3"/>
        <v>0.97245276525999902</v>
      </c>
    </row>
    <row r="34" spans="6:14" x14ac:dyDescent="0.45">
      <c r="F34" s="7">
        <f t="shared" si="1"/>
        <v>0.31000000000000011</v>
      </c>
      <c r="G34">
        <v>0</v>
      </c>
      <c r="H34">
        <v>0</v>
      </c>
      <c r="K34" s="7">
        <v>0.31000000000000011</v>
      </c>
      <c r="L34">
        <f t="shared" si="2"/>
        <v>2.036755799999999</v>
      </c>
      <c r="M34">
        <f t="shared" si="3"/>
        <v>0.60192926542884606</v>
      </c>
      <c r="N34">
        <f t="shared" si="3"/>
        <v>0.94978175226979611</v>
      </c>
    </row>
    <row r="35" spans="6:14" x14ac:dyDescent="0.45">
      <c r="F35" s="7">
        <f t="shared" si="1"/>
        <v>0.32000000000000012</v>
      </c>
      <c r="G35">
        <v>0</v>
      </c>
      <c r="H35">
        <v>0</v>
      </c>
      <c r="K35" s="7">
        <v>0.32000000000000012</v>
      </c>
      <c r="L35">
        <f t="shared" si="2"/>
        <v>2.0123647999999994</v>
      </c>
      <c r="M35">
        <f t="shared" si="3"/>
        <v>0.60633906259083248</v>
      </c>
      <c r="N35">
        <f t="shared" si="3"/>
        <v>0.92802481699568273</v>
      </c>
    </row>
    <row r="36" spans="6:14" x14ac:dyDescent="0.45">
      <c r="F36" s="7">
        <f t="shared" si="1"/>
        <v>0.33000000000000013</v>
      </c>
      <c r="G36">
        <v>0</v>
      </c>
      <c r="H36">
        <v>0</v>
      </c>
      <c r="K36" s="7">
        <v>0.33000000000000013</v>
      </c>
      <c r="L36">
        <f t="shared" si="2"/>
        <v>1.9850357999999992</v>
      </c>
      <c r="M36">
        <f t="shared" si="3"/>
        <v>0.61084722178152617</v>
      </c>
      <c r="N36">
        <f t="shared" si="3"/>
        <v>0.90711125267616011</v>
      </c>
    </row>
    <row r="37" spans="6:14" x14ac:dyDescent="0.45">
      <c r="F37" s="7">
        <f t="shared" si="1"/>
        <v>0.34000000000000014</v>
      </c>
      <c r="G37">
        <v>0</v>
      </c>
      <c r="H37">
        <v>0</v>
      </c>
      <c r="K37" s="7">
        <v>0.34000000000000014</v>
      </c>
      <c r="L37">
        <f t="shared" si="2"/>
        <v>1.9549727999999993</v>
      </c>
      <c r="M37">
        <f t="shared" si="3"/>
        <v>0.6154574548966637</v>
      </c>
      <c r="N37">
        <f t="shared" si="3"/>
        <v>0.8869775592621395</v>
      </c>
    </row>
    <row r="38" spans="6:14" x14ac:dyDescent="0.45">
      <c r="F38" s="7">
        <f>F37+0.01</f>
        <v>0.35000000000000014</v>
      </c>
      <c r="G38">
        <v>0</v>
      </c>
      <c r="H38">
        <v>0</v>
      </c>
      <c r="K38" s="7">
        <v>0.35000000000000014</v>
      </c>
      <c r="L38">
        <f t="shared" si="2"/>
        <v>1.9223749999999991</v>
      </c>
      <c r="M38">
        <f t="shared" si="3"/>
        <v>0.62017367294604231</v>
      </c>
      <c r="N38">
        <f t="shared" si="3"/>
        <v>0.86756651036938293</v>
      </c>
    </row>
    <row r="39" spans="6:14" x14ac:dyDescent="0.45">
      <c r="F39" s="7">
        <f t="shared" si="1"/>
        <v>0.36000000000000015</v>
      </c>
      <c r="G39">
        <v>0</v>
      </c>
      <c r="H39">
        <v>0</v>
      </c>
      <c r="K39" s="7">
        <v>0.36000000000000015</v>
      </c>
      <c r="L39">
        <f t="shared" si="2"/>
        <v>1.8874367999999992</v>
      </c>
      <c r="M39">
        <f t="shared" si="3"/>
        <v>0.62500000000000011</v>
      </c>
      <c r="N39">
        <f t="shared" si="3"/>
        <v>0.84882636315677484</v>
      </c>
    </row>
    <row r="40" spans="6:14" x14ac:dyDescent="0.45">
      <c r="F40" s="7">
        <f t="shared" si="1"/>
        <v>0.37000000000000016</v>
      </c>
      <c r="G40">
        <v>0</v>
      </c>
      <c r="H40">
        <v>0</v>
      </c>
      <c r="K40" s="7">
        <v>0.37000000000000016</v>
      </c>
      <c r="L40">
        <f t="shared" si="2"/>
        <v>1.8503477999999993</v>
      </c>
      <c r="M40">
        <f t="shared" si="3"/>
        <v>0.62994078834871214</v>
      </c>
      <c r="N40">
        <f t="shared" si="3"/>
        <v>0.83071018587434031</v>
      </c>
    </row>
    <row r="41" spans="6:14" x14ac:dyDescent="0.45">
      <c r="F41" s="7">
        <f t="shared" si="1"/>
        <v>0.38000000000000017</v>
      </c>
      <c r="G41">
        <v>0</v>
      </c>
      <c r="H41">
        <v>0</v>
      </c>
      <c r="K41" s="7">
        <v>0.38000000000000017</v>
      </c>
      <c r="L41">
        <f t="shared" si="2"/>
        <v>1.811292799999999</v>
      </c>
      <c r="M41">
        <f t="shared" si="3"/>
        <v>0.63500063500095261</v>
      </c>
      <c r="N41">
        <f t="shared" si="3"/>
        <v>0.81317528283461205</v>
      </c>
    </row>
    <row r="42" spans="6:14" x14ac:dyDescent="0.45">
      <c r="F42" s="7">
        <f t="shared" si="1"/>
        <v>0.39000000000000018</v>
      </c>
      <c r="G42">
        <v>0</v>
      </c>
      <c r="H42">
        <v>0</v>
      </c>
      <c r="K42" s="7">
        <v>0.39000000000000018</v>
      </c>
      <c r="L42">
        <f t="shared" si="2"/>
        <v>1.7704517999999989</v>
      </c>
      <c r="M42">
        <f t="shared" si="3"/>
        <v>0.64018439966447993</v>
      </c>
      <c r="N42">
        <f t="shared" si="3"/>
        <v>0.79618270047241591</v>
      </c>
    </row>
    <row r="43" spans="6:14" x14ac:dyDescent="0.45">
      <c r="F43" s="7">
        <f t="shared" si="1"/>
        <v>0.40000000000000019</v>
      </c>
      <c r="G43">
        <v>0</v>
      </c>
      <c r="H43">
        <v>0.5</v>
      </c>
      <c r="K43" s="7">
        <v>0.40000000000000019</v>
      </c>
      <c r="L43">
        <f t="shared" si="2"/>
        <v>1.7279999999999991</v>
      </c>
      <c r="M43">
        <f t="shared" si="3"/>
        <v>0.64549722436790291</v>
      </c>
      <c r="N43">
        <f t="shared" si="3"/>
        <v>0.7796968012336758</v>
      </c>
    </row>
    <row r="44" spans="6:14" x14ac:dyDescent="0.45">
      <c r="F44" s="7">
        <f t="shared" si="1"/>
        <v>0.4100000000000002</v>
      </c>
      <c r="G44">
        <v>0</v>
      </c>
      <c r="H44">
        <v>0</v>
      </c>
      <c r="K44" s="7">
        <v>0.4100000000000002</v>
      </c>
      <c r="L44">
        <f t="shared" si="2"/>
        <v>1.6841077999999992</v>
      </c>
      <c r="M44">
        <f t="shared" si="3"/>
        <v>0.6509445549041194</v>
      </c>
      <c r="N44">
        <f t="shared" si="3"/>
        <v>0.76368489446814503</v>
      </c>
    </row>
    <row r="45" spans="6:14" x14ac:dyDescent="0.45">
      <c r="F45" s="7">
        <f t="shared" si="1"/>
        <v>0.42000000000000021</v>
      </c>
      <c r="G45">
        <v>0</v>
      </c>
      <c r="H45">
        <v>0</v>
      </c>
      <c r="K45" s="7">
        <v>0.42000000000000021</v>
      </c>
      <c r="L45">
        <f t="shared" si="2"/>
        <v>1.6389407999999988</v>
      </c>
      <c r="M45">
        <f t="shared" si="3"/>
        <v>0.65653216429861283</v>
      </c>
      <c r="N45">
        <f t="shared" si="3"/>
        <v>0.74811691543982528</v>
      </c>
    </row>
    <row r="46" spans="6:14" x14ac:dyDescent="0.45">
      <c r="F46" s="7">
        <f t="shared" si="1"/>
        <v>0.43000000000000022</v>
      </c>
      <c r="G46">
        <v>0</v>
      </c>
      <c r="H46">
        <v>0</v>
      </c>
      <c r="K46" s="7">
        <v>0.43000000000000022</v>
      </c>
      <c r="L46">
        <f t="shared" si="2"/>
        <v>1.5926597999999985</v>
      </c>
      <c r="M46">
        <f t="shared" si="3"/>
        <v>0.66226617853252201</v>
      </c>
      <c r="N46">
        <f t="shared" si="3"/>
        <v>0.73296514512221045</v>
      </c>
    </row>
    <row r="47" spans="6:14" x14ac:dyDescent="0.45">
      <c r="F47" s="7">
        <f t="shared" si="1"/>
        <v>0.44000000000000022</v>
      </c>
      <c r="G47">
        <v>0</v>
      </c>
      <c r="H47">
        <v>0</v>
      </c>
      <c r="K47" s="7">
        <v>0.44000000000000022</v>
      </c>
      <c r="L47">
        <f t="shared" si="2"/>
        <v>1.5454207999999987</v>
      </c>
      <c r="M47">
        <f t="shared" si="3"/>
        <v>0.66815310478106105</v>
      </c>
      <c r="N47">
        <f t="shared" si="3"/>
        <v>0.7182039646969699</v>
      </c>
    </row>
    <row r="48" spans="6:14" x14ac:dyDescent="0.45">
      <c r="F48" s="7">
        <f t="shared" si="1"/>
        <v>0.45000000000000023</v>
      </c>
      <c r="G48">
        <v>0</v>
      </c>
      <c r="H48">
        <v>0</v>
      </c>
      <c r="K48" s="7">
        <v>0.45000000000000023</v>
      </c>
      <c r="L48">
        <f t="shared" si="2"/>
        <v>1.4973749999999988</v>
      </c>
      <c r="M48">
        <f t="shared" si="3"/>
        <v>0.67419986246324215</v>
      </c>
      <c r="N48">
        <f t="shared" si="3"/>
        <v>0.70380963968824362</v>
      </c>
    </row>
    <row r="49" spans="6:14" x14ac:dyDescent="0.45">
      <c r="F49" s="7">
        <f t="shared" si="1"/>
        <v>0.46000000000000024</v>
      </c>
      <c r="G49">
        <v>0</v>
      </c>
      <c r="H49">
        <v>0</v>
      </c>
      <c r="K49" s="7">
        <v>0.46000000000000024</v>
      </c>
      <c r="L49">
        <f t="shared" si="2"/>
        <v>1.4486687999999985</v>
      </c>
      <c r="M49">
        <f t="shared" si="3"/>
        <v>0.68041381743977181</v>
      </c>
      <c r="N49">
        <f t="shared" si="3"/>
        <v>0.68976012948965504</v>
      </c>
    </row>
    <row r="50" spans="6:14" x14ac:dyDescent="0.45">
      <c r="F50" s="7">
        <f t="shared" si="1"/>
        <v>0.47000000000000025</v>
      </c>
      <c r="G50">
        <v>0</v>
      </c>
      <c r="H50">
        <v>0</v>
      </c>
      <c r="K50" s="7">
        <v>0.47000000000000025</v>
      </c>
      <c r="L50">
        <f t="shared" si="2"/>
        <v>1.3994437999999987</v>
      </c>
      <c r="M50">
        <f t="shared" si="3"/>
        <v>0.68680281974344526</v>
      </c>
      <c r="N50">
        <f t="shared" si="3"/>
        <v>0.67603491871565691</v>
      </c>
    </row>
    <row r="51" spans="6:14" x14ac:dyDescent="0.45">
      <c r="F51" s="7">
        <f t="shared" si="1"/>
        <v>0.48000000000000026</v>
      </c>
      <c r="G51">
        <v>0</v>
      </c>
      <c r="H51">
        <v>0</v>
      </c>
      <c r="K51" s="7">
        <v>0.48000000000000026</v>
      </c>
      <c r="L51">
        <f t="shared" si="2"/>
        <v>1.3498367999999985</v>
      </c>
      <c r="M51">
        <f t="shared" si="3"/>
        <v>0.6933752452815366</v>
      </c>
      <c r="N51">
        <f t="shared" si="3"/>
        <v>0.66261486736273123</v>
      </c>
    </row>
    <row r="52" spans="6:14" x14ac:dyDescent="0.45">
      <c r="F52" s="7">
        <f t="shared" si="1"/>
        <v>0.49000000000000027</v>
      </c>
      <c r="G52">
        <v>0</v>
      </c>
      <c r="H52">
        <v>0</v>
      </c>
      <c r="K52" s="7">
        <v>0.49000000000000027</v>
      </c>
      <c r="L52">
        <f t="shared" si="2"/>
        <v>1.2999797999999985</v>
      </c>
      <c r="M52">
        <f t="shared" si="3"/>
        <v>0.70014004201400504</v>
      </c>
      <c r="N52">
        <f t="shared" si="3"/>
        <v>0.6494820772226173</v>
      </c>
    </row>
    <row r="53" spans="6:14" x14ac:dyDescent="0.45">
      <c r="F53" s="7">
        <f t="shared" si="1"/>
        <v>0.50000000000000022</v>
      </c>
      <c r="G53">
        <v>0</v>
      </c>
      <c r="H53">
        <v>0</v>
      </c>
      <c r="K53" s="7">
        <v>0.50000000000000022</v>
      </c>
      <c r="L53">
        <f t="shared" si="2"/>
        <v>1.2499999999999984</v>
      </c>
      <c r="M53">
        <f t="shared" si="3"/>
        <v>0.70710678118654768</v>
      </c>
      <c r="N53">
        <f t="shared" si="3"/>
        <v>0.63661977236758105</v>
      </c>
    </row>
    <row r="54" spans="6:14" x14ac:dyDescent="0.45">
      <c r="F54" s="7">
        <f t="shared" si="1"/>
        <v>0.51000000000000023</v>
      </c>
      <c r="G54">
        <v>0</v>
      </c>
      <c r="H54">
        <v>0</v>
      </c>
      <c r="K54" s="7">
        <v>0.51000000000000023</v>
      </c>
      <c r="L54">
        <f t="shared" si="2"/>
        <v>1.2000197999999982</v>
      </c>
      <c r="M54">
        <f t="shared" si="3"/>
        <v>0.71428571428571452</v>
      </c>
      <c r="N54">
        <f t="shared" si="3"/>
        <v>0.62401219184133816</v>
      </c>
    </row>
    <row r="55" spans="6:14" x14ac:dyDescent="0.45">
      <c r="F55" s="7">
        <f t="shared" si="1"/>
        <v>0.52000000000000024</v>
      </c>
      <c r="G55">
        <v>0</v>
      </c>
      <c r="H55">
        <v>0</v>
      </c>
      <c r="K55" s="7">
        <v>0.52000000000000024</v>
      </c>
      <c r="L55">
        <f t="shared" si="2"/>
        <v>1.1501567999999982</v>
      </c>
      <c r="M55">
        <f t="shared" si="3"/>
        <v>0.72168783648703239</v>
      </c>
      <c r="N55">
        <f t="shared" si="3"/>
        <v>0.6116444929502135</v>
      </c>
    </row>
    <row r="56" spans="6:14" x14ac:dyDescent="0.45">
      <c r="F56" s="7">
        <f t="shared" si="1"/>
        <v>0.53000000000000025</v>
      </c>
      <c r="G56">
        <v>0</v>
      </c>
      <c r="H56">
        <v>0</v>
      </c>
      <c r="K56" s="7">
        <v>0.53000000000000025</v>
      </c>
      <c r="L56">
        <f t="shared" si="2"/>
        <v>1.1005237999999984</v>
      </c>
      <c r="M56">
        <f t="shared" si="3"/>
        <v>0.72932495748947301</v>
      </c>
      <c r="N56">
        <f t="shared" si="3"/>
        <v>0.59950266376671457</v>
      </c>
    </row>
    <row r="57" spans="6:14" x14ac:dyDescent="0.45">
      <c r="F57" s="7">
        <f t="shared" si="1"/>
        <v>0.54000000000000026</v>
      </c>
      <c r="G57">
        <v>0</v>
      </c>
      <c r="H57">
        <v>0</v>
      </c>
      <c r="K57" s="7">
        <v>0.54000000000000026</v>
      </c>
      <c r="L57">
        <f t="shared" si="2"/>
        <v>1.0512287999999981</v>
      </c>
      <c r="M57">
        <f t="shared" si="3"/>
        <v>0.73720978077448585</v>
      </c>
      <c r="N57">
        <f t="shared" si="3"/>
        <v>0.58757344363933561</v>
      </c>
    </row>
    <row r="58" spans="6:14" x14ac:dyDescent="0.45">
      <c r="F58" s="7">
        <f>F57+0.01</f>
        <v>0.55000000000000027</v>
      </c>
      <c r="G58">
        <v>0</v>
      </c>
      <c r="H58">
        <v>0</v>
      </c>
      <c r="K58" s="7">
        <v>0.55000000000000027</v>
      </c>
      <c r="L58">
        <f t="shared" si="2"/>
        <v>1.0023749999999987</v>
      </c>
      <c r="M58">
        <f t="shared" si="3"/>
        <v>0.74535599249993012</v>
      </c>
      <c r="N58">
        <f t="shared" si="3"/>
        <v>0.57584425065401745</v>
      </c>
    </row>
    <row r="59" spans="6:14" x14ac:dyDescent="0.45">
      <c r="F59" s="7">
        <f t="shared" si="1"/>
        <v>0.56000000000000028</v>
      </c>
      <c r="G59">
        <v>0</v>
      </c>
      <c r="H59">
        <v>0</v>
      </c>
      <c r="K59" s="7">
        <v>0.56000000000000028</v>
      </c>
      <c r="L59">
        <f t="shared" si="2"/>
        <v>0.95406079999999815</v>
      </c>
      <c r="M59">
        <f t="shared" si="3"/>
        <v>0.75377836144440924</v>
      </c>
      <c r="N59">
        <f t="shared" si="3"/>
        <v>0.56430311511904763</v>
      </c>
    </row>
    <row r="60" spans="6:14" x14ac:dyDescent="0.45">
      <c r="F60" s="7">
        <f t="shared" si="1"/>
        <v>0.57000000000000028</v>
      </c>
      <c r="G60">
        <v>0</v>
      </c>
      <c r="H60">
        <v>0</v>
      </c>
      <c r="K60" s="7">
        <v>0.57000000000000028</v>
      </c>
      <c r="L60">
        <f t="shared" si="2"/>
        <v>0.90637979999999874</v>
      </c>
      <c r="M60">
        <f t="shared" si="3"/>
        <v>0.76249285166302361</v>
      </c>
      <c r="N60">
        <f t="shared" si="3"/>
        <v>0.5529386182500885</v>
      </c>
    </row>
    <row r="61" spans="6:14" x14ac:dyDescent="0.45">
      <c r="F61" s="7">
        <f t="shared" si="1"/>
        <v>0.58000000000000029</v>
      </c>
      <c r="G61">
        <v>0</v>
      </c>
      <c r="H61">
        <v>0</v>
      </c>
      <c r="K61" s="7">
        <v>0.58000000000000029</v>
      </c>
      <c r="L61">
        <f t="shared" si="2"/>
        <v>0.85942079999999854</v>
      </c>
      <c r="M61">
        <f t="shared" si="3"/>
        <v>0.77151674981045981</v>
      </c>
      <c r="N61">
        <f t="shared" si="3"/>
        <v>0.54173983531849401</v>
      </c>
    </row>
    <row r="62" spans="6:14" x14ac:dyDescent="0.45">
      <c r="F62" s="7">
        <f t="shared" si="1"/>
        <v>0.5900000000000003</v>
      </c>
      <c r="G62">
        <v>0</v>
      </c>
      <c r="H62">
        <v>0</v>
      </c>
      <c r="K62" s="7">
        <v>0.5900000000000003</v>
      </c>
      <c r="L62">
        <f t="shared" si="2"/>
        <v>0.81326779999999854</v>
      </c>
      <c r="M62">
        <f t="shared" si="3"/>
        <v>0.78086880944303061</v>
      </c>
      <c r="N62">
        <f t="shared" si="3"/>
        <v>0.53069628259650747</v>
      </c>
    </row>
    <row r="63" spans="6:14" x14ac:dyDescent="0.45">
      <c r="F63" s="7">
        <f t="shared" si="1"/>
        <v>0.60000000000000031</v>
      </c>
      <c r="G63">
        <v>0</v>
      </c>
      <c r="H63">
        <v>0</v>
      </c>
      <c r="K63" s="7">
        <v>0.60000000000000031</v>
      </c>
      <c r="L63">
        <f t="shared" si="2"/>
        <v>0.76799999999999824</v>
      </c>
      <c r="M63">
        <f t="shared" si="3"/>
        <v>0.79056941504209521</v>
      </c>
      <c r="N63">
        <f t="shared" si="3"/>
        <v>0.51979786748911705</v>
      </c>
    </row>
    <row r="64" spans="6:14" x14ac:dyDescent="0.45">
      <c r="F64" s="7">
        <f t="shared" si="1"/>
        <v>0.61000000000000032</v>
      </c>
      <c r="G64">
        <v>0</v>
      </c>
      <c r="H64">
        <v>0</v>
      </c>
      <c r="K64" s="7">
        <v>0.61000000000000032</v>
      </c>
      <c r="L64">
        <f t="shared" si="2"/>
        <v>0.72369179999999844</v>
      </c>
      <c r="M64">
        <f t="shared" si="3"/>
        <v>0.80064076902543602</v>
      </c>
      <c r="N64">
        <f t="shared" si="3"/>
        <v>0.5090348412856428</v>
      </c>
    </row>
    <row r="65" spans="6:14" x14ac:dyDescent="0.45">
      <c r="F65" s="7">
        <f t="shared" si="1"/>
        <v>0.62000000000000033</v>
      </c>
      <c r="G65">
        <v>0</v>
      </c>
      <c r="H65">
        <v>0</v>
      </c>
      <c r="K65" s="7">
        <v>0.62000000000000033</v>
      </c>
      <c r="L65">
        <f t="shared" si="2"/>
        <v>0.68041279999999826</v>
      </c>
      <c r="M65">
        <f t="shared" si="3"/>
        <v>0.81110710565381305</v>
      </c>
      <c r="N65">
        <f t="shared" si="3"/>
        <v>0.4983977539954072</v>
      </c>
    </row>
    <row r="66" spans="6:14" x14ac:dyDescent="0.45">
      <c r="F66" s="7">
        <f t="shared" si="1"/>
        <v>0.63000000000000034</v>
      </c>
      <c r="G66">
        <v>0</v>
      </c>
      <c r="H66">
        <v>0</v>
      </c>
      <c r="K66" s="7">
        <v>0.63000000000000034</v>
      </c>
      <c r="L66">
        <f t="shared" si="2"/>
        <v>0.63822779999999835</v>
      </c>
      <c r="M66">
        <f t="shared" si="3"/>
        <v>0.82199493652678679</v>
      </c>
      <c r="N66">
        <f t="shared" si="3"/>
        <v>0.48787741075159652</v>
      </c>
    </row>
    <row r="67" spans="6:14" x14ac:dyDescent="0.45">
      <c r="F67" s="7">
        <f t="shared" si="1"/>
        <v>0.64000000000000035</v>
      </c>
      <c r="G67">
        <v>0</v>
      </c>
      <c r="H67">
        <v>0</v>
      </c>
      <c r="K67" s="7">
        <v>0.64000000000000035</v>
      </c>
      <c r="L67">
        <f t="shared" si="2"/>
        <v>0.59719679999999853</v>
      </c>
      <c r="M67">
        <f t="shared" si="3"/>
        <v>0.8333333333333337</v>
      </c>
      <c r="N67">
        <f t="shared" si="3"/>
        <v>0.47746482927568562</v>
      </c>
    </row>
    <row r="68" spans="6:14" x14ac:dyDescent="0.45">
      <c r="F68" s="7">
        <f t="shared" si="1"/>
        <v>0.65000000000000036</v>
      </c>
      <c r="G68">
        <v>0</v>
      </c>
      <c r="H68">
        <v>0</v>
      </c>
      <c r="K68" s="7">
        <v>0.65000000000000036</v>
      </c>
      <c r="L68">
        <f t="shared" si="2"/>
        <v>0.55737499999999873</v>
      </c>
      <c r="M68">
        <f t="shared" si="3"/>
        <v>0.84515425472851702</v>
      </c>
      <c r="N68">
        <f t="shared" si="3"/>
        <v>0.46715119789120596</v>
      </c>
    </row>
    <row r="69" spans="6:14" x14ac:dyDescent="0.45">
      <c r="F69" s="7">
        <f t="shared" ref="F69:F73" si="4">F68+0.01</f>
        <v>0.66000000000000036</v>
      </c>
      <c r="G69">
        <v>0</v>
      </c>
      <c r="H69">
        <v>0</v>
      </c>
      <c r="K69" s="7">
        <v>0.66000000000000036</v>
      </c>
      <c r="L69">
        <f t="shared" ref="L69:L103" si="5">_xlfn.BETA.DIST($K69,L$1,L$2,FALSE,0)</f>
        <v>0.51881279999999863</v>
      </c>
      <c r="M69">
        <f t="shared" ref="M69:N103" si="6">_xlfn.BETA.DIST($K69,M$1,M$2,FALSE,0)</f>
        <v>0.85749292571254465</v>
      </c>
      <c r="N69">
        <f t="shared" si="6"/>
        <v>0.45692783355928374</v>
      </c>
    </row>
    <row r="70" spans="6:14" x14ac:dyDescent="0.45">
      <c r="F70" s="7">
        <f t="shared" si="4"/>
        <v>0.67000000000000037</v>
      </c>
      <c r="G70">
        <v>0</v>
      </c>
      <c r="H70">
        <v>0</v>
      </c>
      <c r="K70" s="7">
        <v>0.67000000000000037</v>
      </c>
      <c r="L70">
        <f t="shared" si="5"/>
        <v>0.48155579999999876</v>
      </c>
      <c r="M70">
        <f t="shared" si="6"/>
        <v>0.87038827977848965</v>
      </c>
      <c r="N70">
        <f t="shared" si="6"/>
        <v>0.44678613937780992</v>
      </c>
    </row>
    <row r="71" spans="6:14" x14ac:dyDescent="0.45">
      <c r="F71" s="7">
        <f t="shared" si="4"/>
        <v>0.68000000000000038</v>
      </c>
      <c r="G71">
        <v>0</v>
      </c>
      <c r="H71">
        <v>0</v>
      </c>
      <c r="K71" s="7">
        <v>0.68000000000000038</v>
      </c>
      <c r="L71">
        <f t="shared" si="5"/>
        <v>0.44564479999999851</v>
      </c>
      <c r="M71">
        <f t="shared" si="6"/>
        <v>0.88388347648318488</v>
      </c>
      <c r="N71">
        <f t="shared" si="6"/>
        <v>0.4367175609391446</v>
      </c>
    </row>
    <row r="72" spans="6:14" x14ac:dyDescent="0.45">
      <c r="F72" s="7">
        <f t="shared" si="4"/>
        <v>0.69000000000000039</v>
      </c>
      <c r="G72">
        <v>0</v>
      </c>
      <c r="H72">
        <v>0</v>
      </c>
      <c r="K72" s="7">
        <v>0.69000000000000039</v>
      </c>
      <c r="L72">
        <f t="shared" si="5"/>
        <v>0.4111157999999987</v>
      </c>
      <c r="M72">
        <f t="shared" si="6"/>
        <v>0.89802651013387513</v>
      </c>
      <c r="N72">
        <f t="shared" si="6"/>
        <v>0.4267135408748356</v>
      </c>
    </row>
    <row r="73" spans="6:14" x14ac:dyDescent="0.45">
      <c r="F73" s="7">
        <f t="shared" si="4"/>
        <v>0.7000000000000004</v>
      </c>
      <c r="G73">
        <v>0</v>
      </c>
      <c r="H73">
        <v>0</v>
      </c>
      <c r="K73" s="7">
        <v>0.7000000000000004</v>
      </c>
      <c r="L73">
        <f t="shared" si="5"/>
        <v>0.37799999999999856</v>
      </c>
      <c r="M73">
        <f t="shared" si="6"/>
        <v>0.91287092917527746</v>
      </c>
      <c r="N73">
        <f t="shared" si="6"/>
        <v>0.41676547082571358</v>
      </c>
    </row>
    <row r="74" spans="6:14" x14ac:dyDescent="0.45">
      <c r="F74" s="7">
        <f>F73+0.01</f>
        <v>0.71000000000000041</v>
      </c>
      <c r="G74">
        <v>0</v>
      </c>
      <c r="H74">
        <v>0</v>
      </c>
      <c r="K74" s="7">
        <v>0.71000000000000041</v>
      </c>
      <c r="L74">
        <f t="shared" si="5"/>
        <v>0.34632379999999874</v>
      </c>
      <c r="M74">
        <f t="shared" si="6"/>
        <v>0.92847669088525997</v>
      </c>
      <c r="N74">
        <f t="shared" si="6"/>
        <v>0.40686463995613581</v>
      </c>
    </row>
    <row r="75" spans="6:14" x14ac:dyDescent="0.45">
      <c r="F75" s="7">
        <f t="shared" ref="F75:F90" si="7">F74+0.01</f>
        <v>0.72000000000000042</v>
      </c>
      <c r="G75">
        <v>0</v>
      </c>
      <c r="H75">
        <v>0</v>
      </c>
      <c r="K75" s="7">
        <v>0.72000000000000042</v>
      </c>
      <c r="L75">
        <f t="shared" si="5"/>
        <v>0.31610879999999875</v>
      </c>
      <c r="M75">
        <f t="shared" si="6"/>
        <v>0.94491118252306883</v>
      </c>
      <c r="N75">
        <f t="shared" si="6"/>
        <v>0.39700217897425055</v>
      </c>
    </row>
    <row r="76" spans="6:14" x14ac:dyDescent="0.45">
      <c r="F76" s="7">
        <f t="shared" si="7"/>
        <v>0.73000000000000043</v>
      </c>
      <c r="G76">
        <v>0</v>
      </c>
      <c r="H76">
        <v>0</v>
      </c>
      <c r="K76" s="7">
        <v>0.73000000000000043</v>
      </c>
      <c r="L76">
        <f t="shared" si="5"/>
        <v>0.28737179999999857</v>
      </c>
      <c r="M76">
        <f t="shared" si="6"/>
        <v>0.96225044864937703</v>
      </c>
      <c r="N76">
        <f t="shared" si="6"/>
        <v>0.38716899841525176</v>
      </c>
    </row>
    <row r="77" spans="6:14" x14ac:dyDescent="0.45">
      <c r="F77" s="7">
        <f t="shared" si="7"/>
        <v>0.74000000000000044</v>
      </c>
      <c r="G77">
        <v>0</v>
      </c>
      <c r="H77">
        <v>0</v>
      </c>
      <c r="K77" s="7">
        <v>0.74000000000000044</v>
      </c>
      <c r="L77">
        <f t="shared" si="5"/>
        <v>0.26012479999999888</v>
      </c>
      <c r="M77">
        <f t="shared" si="6"/>
        <v>0.980580675690921</v>
      </c>
      <c r="N77">
        <f t="shared" si="6"/>
        <v>0.37735571967709053</v>
      </c>
    </row>
    <row r="78" spans="6:14" x14ac:dyDescent="0.45">
      <c r="F78" s="7">
        <f t="shared" si="7"/>
        <v>0.75000000000000044</v>
      </c>
      <c r="G78">
        <v>0.5</v>
      </c>
      <c r="H78">
        <v>0</v>
      </c>
      <c r="K78" s="7">
        <v>0.75000000000000044</v>
      </c>
      <c r="L78">
        <f t="shared" si="5"/>
        <v>0.23437499999999886</v>
      </c>
      <c r="M78">
        <f t="shared" si="6"/>
        <v>1.0000000000000009</v>
      </c>
      <c r="N78">
        <f t="shared" si="6"/>
        <v>0.36755259694786091</v>
      </c>
    </row>
    <row r="79" spans="6:14" x14ac:dyDescent="0.45">
      <c r="F79" s="7">
        <f t="shared" si="7"/>
        <v>0.76000000000000045</v>
      </c>
      <c r="G79">
        <v>0</v>
      </c>
      <c r="H79">
        <v>0</v>
      </c>
      <c r="K79" s="7">
        <v>0.76000000000000045</v>
      </c>
      <c r="L79">
        <f t="shared" si="5"/>
        <v>0.21012479999999895</v>
      </c>
      <c r="M79">
        <f t="shared" si="6"/>
        <v>1.0206207261596585</v>
      </c>
      <c r="N79">
        <f t="shared" si="6"/>
        <v>0.35774942770310619</v>
      </c>
    </row>
    <row r="80" spans="6:14" x14ac:dyDescent="0.45">
      <c r="F80" s="7">
        <f t="shared" si="7"/>
        <v>0.77000000000000046</v>
      </c>
      <c r="G80">
        <v>0</v>
      </c>
      <c r="H80">
        <v>0</v>
      </c>
      <c r="K80" s="7">
        <v>0.77000000000000046</v>
      </c>
      <c r="L80">
        <f t="shared" si="5"/>
        <v>0.18737179999999895</v>
      </c>
      <c r="M80">
        <f t="shared" si="6"/>
        <v>1.0425720702853749</v>
      </c>
      <c r="N80">
        <f t="shared" si="6"/>
        <v>0.34793544884026401</v>
      </c>
    </row>
    <row r="81" spans="6:14" x14ac:dyDescent="0.45">
      <c r="F81" s="7">
        <f t="shared" si="7"/>
        <v>0.78000000000000047</v>
      </c>
      <c r="G81">
        <v>0</v>
      </c>
      <c r="H81">
        <v>0</v>
      </c>
      <c r="K81" s="7">
        <v>0.78000000000000047</v>
      </c>
      <c r="L81">
        <f t="shared" si="5"/>
        <v>0.16610879999999897</v>
      </c>
      <c r="M81">
        <f t="shared" si="6"/>
        <v>1.0660035817780533</v>
      </c>
      <c r="N81">
        <f t="shared" si="6"/>
        <v>0.33809921470050575</v>
      </c>
    </row>
    <row r="82" spans="6:14" x14ac:dyDescent="0.45">
      <c r="F82" s="7">
        <f t="shared" si="7"/>
        <v>0.79000000000000048</v>
      </c>
      <c r="G82">
        <v>0</v>
      </c>
      <c r="H82">
        <v>0</v>
      </c>
      <c r="K82" s="7">
        <v>0.79000000000000048</v>
      </c>
      <c r="L82">
        <f t="shared" si="5"/>
        <v>0.14632379999999903</v>
      </c>
      <c r="M82">
        <f t="shared" si="6"/>
        <v>1.0910894511799631</v>
      </c>
      <c r="N82">
        <f t="shared" si="6"/>
        <v>0.32822845212482354</v>
      </c>
    </row>
    <row r="83" spans="6:14" x14ac:dyDescent="0.45">
      <c r="F83" s="7">
        <f t="shared" si="7"/>
        <v>0.80000000000000049</v>
      </c>
      <c r="G83">
        <v>0</v>
      </c>
      <c r="H83">
        <v>0</v>
      </c>
      <c r="K83" s="7">
        <v>0.80000000000000049</v>
      </c>
      <c r="L83">
        <f t="shared" si="5"/>
        <v>0.12799999999999903</v>
      </c>
      <c r="M83">
        <f t="shared" si="6"/>
        <v>1.1180339887498962</v>
      </c>
      <c r="N83">
        <f t="shared" si="6"/>
        <v>0.31830988618379019</v>
      </c>
    </row>
    <row r="84" spans="6:14" x14ac:dyDescent="0.45">
      <c r="F84" s="7">
        <f t="shared" si="7"/>
        <v>0.8100000000000005</v>
      </c>
      <c r="G84">
        <v>0</v>
      </c>
      <c r="H84">
        <v>0</v>
      </c>
      <c r="K84" s="7">
        <v>0.8100000000000005</v>
      </c>
      <c r="L84">
        <f t="shared" si="5"/>
        <v>0.11111579999999908</v>
      </c>
      <c r="M84">
        <f t="shared" si="6"/>
        <v>1.1470786693528103</v>
      </c>
      <c r="N84">
        <f t="shared" si="6"/>
        <v>0.30832902813446106</v>
      </c>
    </row>
    <row r="85" spans="6:14" x14ac:dyDescent="0.45">
      <c r="F85" s="7">
        <f t="shared" si="7"/>
        <v>0.82000000000000051</v>
      </c>
      <c r="G85">
        <v>0</v>
      </c>
      <c r="H85">
        <v>0</v>
      </c>
      <c r="K85" s="7">
        <v>0.82000000000000051</v>
      </c>
      <c r="L85">
        <f t="shared" si="5"/>
        <v>9.5644799999999211E-2</v>
      </c>
      <c r="M85">
        <f t="shared" si="6"/>
        <v>1.1785113019775808</v>
      </c>
      <c r="N85">
        <f t="shared" si="6"/>
        <v>0.2982699142299392</v>
      </c>
    </row>
    <row r="86" spans="6:14" x14ac:dyDescent="0.45">
      <c r="F86" s="7">
        <f t="shared" si="7"/>
        <v>0.83000000000000052</v>
      </c>
      <c r="G86">
        <v>0</v>
      </c>
      <c r="H86">
        <v>0</v>
      </c>
      <c r="K86" s="7">
        <v>0.83000000000000052</v>
      </c>
      <c r="L86">
        <f t="shared" si="5"/>
        <v>8.1555799999999248E-2</v>
      </c>
      <c r="M86">
        <f t="shared" si="6"/>
        <v>1.2126781251816667</v>
      </c>
      <c r="N86">
        <f t="shared" si="6"/>
        <v>0.2881147798318886</v>
      </c>
    </row>
    <row r="87" spans="6:14" x14ac:dyDescent="0.45">
      <c r="F87" s="7">
        <f t="shared" si="7"/>
        <v>0.84000000000000052</v>
      </c>
      <c r="G87">
        <v>0</v>
      </c>
      <c r="H87">
        <v>0</v>
      </c>
      <c r="K87" s="7">
        <v>0.84000000000000052</v>
      </c>
      <c r="L87">
        <f t="shared" si="5"/>
        <v>6.8812799999999313E-2</v>
      </c>
      <c r="M87">
        <f t="shared" si="6"/>
        <v>1.250000000000002</v>
      </c>
      <c r="N87">
        <f t="shared" si="6"/>
        <v>0.27784364721714211</v>
      </c>
    </row>
    <row r="88" spans="6:14" x14ac:dyDescent="0.45">
      <c r="F88" s="7">
        <f t="shared" si="7"/>
        <v>0.85000000000000053</v>
      </c>
      <c r="G88">
        <v>0</v>
      </c>
      <c r="H88">
        <v>0</v>
      </c>
      <c r="K88" s="7">
        <v>0.85000000000000053</v>
      </c>
      <c r="L88">
        <f t="shared" si="5"/>
        <v>5.7374999999999426E-2</v>
      </c>
      <c r="M88">
        <f t="shared" si="6"/>
        <v>1.290994448735808</v>
      </c>
      <c r="N88">
        <f t="shared" si="6"/>
        <v>0.26743379650343024</v>
      </c>
    </row>
    <row r="89" spans="6:14" x14ac:dyDescent="0.45">
      <c r="F89" s="7">
        <f t="shared" si="7"/>
        <v>0.86000000000000054</v>
      </c>
      <c r="G89">
        <v>0</v>
      </c>
      <c r="H89">
        <v>0</v>
      </c>
      <c r="K89" s="7">
        <v>0.86000000000000054</v>
      </c>
      <c r="L89">
        <f t="shared" si="5"/>
        <v>4.719679999999947E-2</v>
      </c>
      <c r="M89">
        <f t="shared" si="6"/>
        <v>1.3363062095621245</v>
      </c>
      <c r="N89">
        <f t="shared" si="6"/>
        <v>0.25685907555960708</v>
      </c>
    </row>
    <row r="90" spans="6:14" x14ac:dyDescent="0.45">
      <c r="F90" s="7">
        <f t="shared" si="7"/>
        <v>0.87000000000000055</v>
      </c>
      <c r="G90">
        <v>0</v>
      </c>
      <c r="H90">
        <v>0</v>
      </c>
      <c r="K90" s="7">
        <v>0.87000000000000055</v>
      </c>
      <c r="L90">
        <f t="shared" si="5"/>
        <v>3.8227799999999541E-2</v>
      </c>
      <c r="M90">
        <f t="shared" si="6"/>
        <v>1.3867504905630759</v>
      </c>
      <c r="N90">
        <f t="shared" si="6"/>
        <v>0.24608898375212898</v>
      </c>
    </row>
    <row r="91" spans="6:14" x14ac:dyDescent="0.45">
      <c r="F91" s="7">
        <f>F90+0.01</f>
        <v>0.88000000000000056</v>
      </c>
      <c r="G91">
        <v>0</v>
      </c>
      <c r="H91">
        <v>0</v>
      </c>
      <c r="K91" s="7">
        <v>0.88000000000000056</v>
      </c>
      <c r="L91">
        <f t="shared" si="5"/>
        <v>3.041279999999957E-2</v>
      </c>
      <c r="M91">
        <f t="shared" si="6"/>
        <v>1.4433756729740679</v>
      </c>
      <c r="N91">
        <f t="shared" si="6"/>
        <v>0.23508743090294634</v>
      </c>
    </row>
    <row r="92" spans="6:14" x14ac:dyDescent="0.45">
      <c r="F92" s="7">
        <f t="shared" ref="F92:F103" si="8">F91+0.01</f>
        <v>0.89000000000000057</v>
      </c>
      <c r="G92">
        <v>0</v>
      </c>
      <c r="H92">
        <v>0</v>
      </c>
      <c r="K92" s="7">
        <v>0.89000000000000057</v>
      </c>
      <c r="L92">
        <f t="shared" si="5"/>
        <v>2.3691799999999649E-2</v>
      </c>
      <c r="M92">
        <f t="shared" si="6"/>
        <v>1.507556722888822</v>
      </c>
      <c r="N92">
        <f t="shared" si="6"/>
        <v>0.22381101779927295</v>
      </c>
    </row>
    <row r="93" spans="6:14" x14ac:dyDescent="0.45">
      <c r="F93" s="7">
        <f t="shared" si="8"/>
        <v>0.90000000000000058</v>
      </c>
      <c r="G93">
        <v>0</v>
      </c>
      <c r="H93">
        <v>0</v>
      </c>
      <c r="K93" s="7">
        <v>0.90000000000000058</v>
      </c>
      <c r="L93">
        <f t="shared" si="5"/>
        <v>1.7999999999999707E-2</v>
      </c>
      <c r="M93">
        <f t="shared" si="6"/>
        <v>1.5811388300841944</v>
      </c>
      <c r="N93">
        <f t="shared" si="6"/>
        <v>0.21220659078919307</v>
      </c>
    </row>
    <row r="94" spans="6:14" x14ac:dyDescent="0.45">
      <c r="F94" s="7">
        <f t="shared" si="8"/>
        <v>0.91000000000000059</v>
      </c>
      <c r="G94">
        <v>0</v>
      </c>
      <c r="H94">
        <v>0</v>
      </c>
      <c r="K94" s="7">
        <v>0.91000000000000059</v>
      </c>
      <c r="L94">
        <f t="shared" si="5"/>
        <v>1.3267799999999738E-2</v>
      </c>
      <c r="M94">
        <f t="shared" si="6"/>
        <v>1.6666666666666721</v>
      </c>
      <c r="N94">
        <f t="shared" si="6"/>
        <v>0.20020765623908771</v>
      </c>
    </row>
    <row r="95" spans="6:14" x14ac:dyDescent="0.45">
      <c r="F95" s="7">
        <f t="shared" si="8"/>
        <v>0.9200000000000006</v>
      </c>
      <c r="G95">
        <v>0</v>
      </c>
      <c r="H95">
        <v>0</v>
      </c>
      <c r="K95" s="7">
        <v>0.9200000000000006</v>
      </c>
      <c r="L95">
        <f t="shared" si="5"/>
        <v>9.4207999999997918E-3</v>
      </c>
      <c r="M95">
        <f t="shared" si="6"/>
        <v>1.7677669529663753</v>
      </c>
      <c r="N95">
        <f t="shared" si="6"/>
        <v>0.18772892912952227</v>
      </c>
    </row>
    <row r="96" spans="6:14" x14ac:dyDescent="0.45">
      <c r="F96" s="7">
        <f t="shared" si="8"/>
        <v>0.9300000000000006</v>
      </c>
      <c r="G96">
        <v>0</v>
      </c>
      <c r="H96">
        <v>0</v>
      </c>
      <c r="K96" s="7">
        <v>0.9300000000000006</v>
      </c>
      <c r="L96">
        <f t="shared" si="5"/>
        <v>6.379799999999841E-3</v>
      </c>
      <c r="M96">
        <f t="shared" si="6"/>
        <v>1.8898223650461443</v>
      </c>
      <c r="N96">
        <f t="shared" si="6"/>
        <v>0.17465767261129378</v>
      </c>
    </row>
    <row r="97" spans="6:14" x14ac:dyDescent="0.45">
      <c r="F97" s="7">
        <f t="shared" si="8"/>
        <v>0.94000000000000061</v>
      </c>
      <c r="G97">
        <v>0</v>
      </c>
      <c r="H97">
        <v>0</v>
      </c>
      <c r="K97" s="7">
        <v>0.94000000000000061</v>
      </c>
      <c r="L97">
        <f t="shared" si="5"/>
        <v>4.0607999999998741E-3</v>
      </c>
      <c r="M97">
        <f t="shared" si="6"/>
        <v>2.0412414523193254</v>
      </c>
      <c r="N97">
        <f t="shared" si="6"/>
        <v>0.1608391692864857</v>
      </c>
    </row>
    <row r="98" spans="6:14" x14ac:dyDescent="0.45">
      <c r="F98" s="7">
        <f t="shared" si="8"/>
        <v>0.95000000000000062</v>
      </c>
      <c r="G98">
        <v>0</v>
      </c>
      <c r="H98">
        <v>0</v>
      </c>
      <c r="K98" s="7">
        <v>0.95000000000000062</v>
      </c>
      <c r="L98">
        <f t="shared" si="5"/>
        <v>2.3749999999999141E-3</v>
      </c>
      <c r="M98">
        <f t="shared" si="6"/>
        <v>2.2360679774998036</v>
      </c>
      <c r="N98">
        <f t="shared" si="6"/>
        <v>0.14605059227421771</v>
      </c>
    </row>
    <row r="99" spans="6:14" x14ac:dyDescent="0.45">
      <c r="F99" s="7">
        <f t="shared" si="8"/>
        <v>0.96000000000000063</v>
      </c>
      <c r="G99">
        <v>0</v>
      </c>
      <c r="H99">
        <v>0</v>
      </c>
      <c r="K99" s="7">
        <v>0.96000000000000063</v>
      </c>
      <c r="L99">
        <f t="shared" si="5"/>
        <v>1.2287999999999416E-3</v>
      </c>
      <c r="M99">
        <f t="shared" si="6"/>
        <v>2.50000000000002</v>
      </c>
      <c r="N99">
        <f t="shared" si="6"/>
        <v>0.12994946687227829</v>
      </c>
    </row>
    <row r="100" spans="6:14" x14ac:dyDescent="0.45">
      <c r="F100" s="7">
        <f t="shared" si="8"/>
        <v>0.97000000000000064</v>
      </c>
      <c r="G100">
        <v>0</v>
      </c>
      <c r="H100">
        <v>0</v>
      </c>
      <c r="K100" s="7">
        <v>0.97000000000000064</v>
      </c>
      <c r="L100">
        <f t="shared" si="5"/>
        <v>5.2379999999996741E-4</v>
      </c>
      <c r="M100">
        <f t="shared" si="6"/>
        <v>2.8867513459481593</v>
      </c>
      <c r="N100">
        <f t="shared" si="6"/>
        <v>0.11195793593877289</v>
      </c>
    </row>
    <row r="101" spans="6:14" x14ac:dyDescent="0.45">
      <c r="F101" s="7">
        <f t="shared" si="8"/>
        <v>0.98000000000000065</v>
      </c>
      <c r="G101">
        <v>0</v>
      </c>
      <c r="H101">
        <v>0</v>
      </c>
      <c r="K101" s="7">
        <v>0.98000000000000065</v>
      </c>
      <c r="L101">
        <f t="shared" si="5"/>
        <v>1.5679999999998505E-4</v>
      </c>
      <c r="M101">
        <f t="shared" si="6"/>
        <v>3.5355339059327946</v>
      </c>
      <c r="N101">
        <f t="shared" si="6"/>
        <v>9.0945681766795836E-2</v>
      </c>
    </row>
    <row r="102" spans="6:14" x14ac:dyDescent="0.45">
      <c r="F102" s="7">
        <f t="shared" si="8"/>
        <v>0.99000000000000066</v>
      </c>
      <c r="G102">
        <v>0</v>
      </c>
      <c r="H102">
        <v>0</v>
      </c>
      <c r="K102" s="7">
        <v>0.99000000000000066</v>
      </c>
      <c r="L102">
        <f t="shared" si="5"/>
        <v>1.9799999999996111E-5</v>
      </c>
      <c r="M102">
        <f>_xlfn.BETA.DIST($K102,M$1,M$2,FALSE,0)</f>
        <v>5.0000000000001652</v>
      </c>
      <c r="N102">
        <f t="shared" si="6"/>
        <v>6.3982694517110944E-2</v>
      </c>
    </row>
    <row r="103" spans="6:14" x14ac:dyDescent="0.45">
      <c r="F103" s="7">
        <f t="shared" si="8"/>
        <v>1.0000000000000007</v>
      </c>
      <c r="G103">
        <v>0</v>
      </c>
      <c r="H103">
        <v>0</v>
      </c>
      <c r="K103" s="7">
        <v>0.995</v>
      </c>
      <c r="L103">
        <f t="shared" si="5"/>
        <v>2.4875000000000075E-6</v>
      </c>
      <c r="M103">
        <f>_xlfn.BETA.DIST($K103,M$1,M$2,FALSE,0)</f>
        <v>7.0710678118654702</v>
      </c>
      <c r="N103">
        <f t="shared" si="6"/>
        <v>4.512877913680638E-2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zoomScaleNormal="100" workbookViewId="0">
      <selection activeCell="K1" sqref="K1"/>
    </sheetView>
  </sheetViews>
  <sheetFormatPr defaultColWidth="8.86328125" defaultRowHeight="14.25" x14ac:dyDescent="0.45"/>
  <cols>
    <col min="2" max="2" width="12.86328125" bestFit="1" customWidth="1"/>
    <col min="4" max="4" width="11.265625" bestFit="1" customWidth="1"/>
    <col min="6" max="6" width="9.1328125" customWidth="1"/>
  </cols>
  <sheetData>
    <row r="1" spans="1:7" x14ac:dyDescent="0.45">
      <c r="A1" t="s">
        <v>16</v>
      </c>
      <c r="B1" s="1">
        <v>0.76365586908465655</v>
      </c>
      <c r="D1" s="1"/>
    </row>
    <row r="2" spans="1:7" x14ac:dyDescent="0.45">
      <c r="A2" t="s">
        <v>17</v>
      </c>
      <c r="B2" s="1">
        <v>1.2958137717117442</v>
      </c>
      <c r="D2" s="1"/>
    </row>
    <row r="3" spans="1:7" x14ac:dyDescent="0.45">
      <c r="A3" t="s">
        <v>6</v>
      </c>
      <c r="B3" s="13">
        <f>SUM(F7:F11)</f>
        <v>-1401.5594235823469</v>
      </c>
      <c r="C3" s="11" t="s">
        <v>9</v>
      </c>
    </row>
    <row r="4" spans="1:7" x14ac:dyDescent="0.45">
      <c r="C4" s="3"/>
      <c r="D4" s="3"/>
    </row>
    <row r="5" spans="1:7" x14ac:dyDescent="0.45">
      <c r="A5" s="2" t="s">
        <v>1</v>
      </c>
      <c r="B5" s="2" t="s">
        <v>0</v>
      </c>
      <c r="C5" s="2" t="s">
        <v>7</v>
      </c>
      <c r="D5" s="2" t="s">
        <v>8</v>
      </c>
      <c r="E5" s="2" t="s">
        <v>3</v>
      </c>
      <c r="F5" s="2" t="s">
        <v>6</v>
      </c>
    </row>
    <row r="6" spans="1:7" x14ac:dyDescent="0.45">
      <c r="A6">
        <v>0</v>
      </c>
      <c r="B6" s="6">
        <v>1000</v>
      </c>
    </row>
    <row r="7" spans="1:7" x14ac:dyDescent="0.45">
      <c r="A7">
        <v>1</v>
      </c>
      <c r="B7" s="6">
        <v>631</v>
      </c>
      <c r="C7" s="9">
        <f>B6-B7</f>
        <v>369</v>
      </c>
      <c r="D7" s="1">
        <f>$B$1/($B$1+$B$2)</f>
        <v>0.37080219778784862</v>
      </c>
      <c r="E7" s="10">
        <f>1-D7</f>
        <v>0.62919780221215138</v>
      </c>
      <c r="F7">
        <f>C7*LN(D7)</f>
        <v>-366.07992519967735</v>
      </c>
      <c r="G7" s="11" t="s">
        <v>10</v>
      </c>
    </row>
    <row r="8" spans="1:7" x14ac:dyDescent="0.45">
      <c r="A8">
        <v>2</v>
      </c>
      <c r="B8" s="6">
        <v>468</v>
      </c>
      <c r="C8" s="9">
        <f t="shared" ref="C8:C10" si="0">B7-B8</f>
        <v>163</v>
      </c>
      <c r="D8" s="1">
        <f>D7*($B$2+A8-2)/($B$1+$B$2+A8-1)</f>
        <v>0.15705029004615365</v>
      </c>
      <c r="E8" s="10">
        <f>E7-D8</f>
        <v>0.47214751216599771</v>
      </c>
      <c r="F8">
        <f t="shared" ref="F8:F9" si="1">C8*LN(D8)</f>
        <v>-301.74384060401843</v>
      </c>
    </row>
    <row r="9" spans="1:7" x14ac:dyDescent="0.45">
      <c r="A9">
        <v>3</v>
      </c>
      <c r="B9" s="6">
        <v>382</v>
      </c>
      <c r="C9" s="9">
        <f t="shared" si="0"/>
        <v>86</v>
      </c>
      <c r="D9" s="1">
        <f t="shared" ref="D9:D10" si="2">D8*($B$2+A9-2)/($B$1+$B$2+A9-1)</f>
        <v>8.8819045501852267E-2</v>
      </c>
      <c r="E9" s="10">
        <f t="shared" ref="E9:E10" si="3">E8-D9</f>
        <v>0.38332846666414544</v>
      </c>
      <c r="F9">
        <f t="shared" si="1"/>
        <v>-208.21925910233713</v>
      </c>
    </row>
    <row r="10" spans="1:7" x14ac:dyDescent="0.45">
      <c r="A10">
        <v>4</v>
      </c>
      <c r="B10" s="6">
        <v>326</v>
      </c>
      <c r="C10" s="9">
        <f t="shared" si="0"/>
        <v>56</v>
      </c>
      <c r="D10" s="1">
        <f t="shared" si="2"/>
        <v>5.7858047214059093E-2</v>
      </c>
      <c r="E10" s="10">
        <f t="shared" si="3"/>
        <v>0.32547041945008637</v>
      </c>
      <c r="F10">
        <f>C10*LN(D10)</f>
        <v>-159.58671289079632</v>
      </c>
    </row>
    <row r="11" spans="1:7" x14ac:dyDescent="0.45">
      <c r="B11" s="1"/>
      <c r="D11" s="1"/>
      <c r="F11">
        <f>B10*LN(E10)</f>
        <v>-365.92968578551768</v>
      </c>
      <c r="G11" s="11" t="s">
        <v>11</v>
      </c>
    </row>
    <row r="12" spans="1:7" x14ac:dyDescent="0.45">
      <c r="B12" s="1"/>
      <c r="D12" s="1"/>
    </row>
    <row r="13" spans="1:7" x14ac:dyDescent="0.45">
      <c r="B13" s="1"/>
      <c r="D13" s="1"/>
    </row>
    <row r="14" spans="1:7" x14ac:dyDescent="0.45">
      <c r="B14" s="1"/>
      <c r="D14" s="1"/>
    </row>
    <row r="15" spans="1:7" x14ac:dyDescent="0.45">
      <c r="B15" s="1"/>
      <c r="D15" s="1"/>
    </row>
    <row r="16" spans="1:7" x14ac:dyDescent="0.45">
      <c r="B16" s="1"/>
      <c r="D16" s="1"/>
    </row>
    <row r="17" spans="2:4" x14ac:dyDescent="0.45">
      <c r="B17" s="1"/>
      <c r="D17" s="1"/>
    </row>
    <row r="18" spans="2:4" x14ac:dyDescent="0.45">
      <c r="B18" s="1"/>
      <c r="D18" s="1"/>
    </row>
  </sheetData>
  <printOptions headings="1" gridLines="1"/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zoomScaleNormal="100" workbookViewId="0">
      <selection activeCell="B1" sqref="B1:B2"/>
    </sheetView>
  </sheetViews>
  <sheetFormatPr defaultColWidth="8.86328125" defaultRowHeight="14.25" x14ac:dyDescent="0.45"/>
  <cols>
    <col min="2" max="2" width="12.86328125" bestFit="1" customWidth="1"/>
    <col min="4" max="4" width="11.265625" bestFit="1" customWidth="1"/>
    <col min="6" max="6" width="9.1328125" customWidth="1"/>
  </cols>
  <sheetData>
    <row r="1" spans="1:9" x14ac:dyDescent="0.45">
      <c r="A1" t="s">
        <v>16</v>
      </c>
      <c r="B1" s="1">
        <v>0.76365586908465655</v>
      </c>
      <c r="D1" s="1"/>
    </row>
    <row r="2" spans="1:9" x14ac:dyDescent="0.45">
      <c r="A2" t="s">
        <v>17</v>
      </c>
      <c r="B2" s="1">
        <v>1.2958137717117442</v>
      </c>
      <c r="D2" s="1"/>
    </row>
    <row r="3" spans="1:9" x14ac:dyDescent="0.45">
      <c r="A3" t="s">
        <v>6</v>
      </c>
      <c r="B3" s="13">
        <f>SUM(F7:F11)</f>
        <v>-1401.5594235823469</v>
      </c>
      <c r="C3" s="11" t="s">
        <v>9</v>
      </c>
    </row>
    <row r="4" spans="1:9" x14ac:dyDescent="0.45">
      <c r="C4" s="3"/>
      <c r="D4" s="3"/>
      <c r="E4" t="s">
        <v>18</v>
      </c>
      <c r="I4" t="s">
        <v>20</v>
      </c>
    </row>
    <row r="5" spans="1:9" x14ac:dyDescent="0.45">
      <c r="A5" s="2" t="s">
        <v>1</v>
      </c>
      <c r="B5" s="2" t="s">
        <v>0</v>
      </c>
      <c r="C5" s="2" t="s">
        <v>7</v>
      </c>
      <c r="D5" s="2" t="s">
        <v>8</v>
      </c>
      <c r="E5" s="2" t="s">
        <v>3</v>
      </c>
      <c r="F5" s="2" t="s">
        <v>6</v>
      </c>
      <c r="I5" s="2" t="s">
        <v>2</v>
      </c>
    </row>
    <row r="6" spans="1:9" x14ac:dyDescent="0.45">
      <c r="A6">
        <v>0</v>
      </c>
      <c r="B6" s="6">
        <v>1000</v>
      </c>
    </row>
    <row r="7" spans="1:9" x14ac:dyDescent="0.45">
      <c r="A7">
        <v>1</v>
      </c>
      <c r="B7" s="6">
        <v>631</v>
      </c>
      <c r="C7" s="9">
        <f>B6-B7</f>
        <v>369</v>
      </c>
      <c r="D7" s="1">
        <f>$B$1/($B$1+$B$2)</f>
        <v>0.37080219778784862</v>
      </c>
      <c r="E7" s="10">
        <f>1-D7</f>
        <v>0.62919780221215138</v>
      </c>
      <c r="F7">
        <f>C7*LN(D7)</f>
        <v>-366.07992519967735</v>
      </c>
      <c r="G7" s="11" t="s">
        <v>10</v>
      </c>
      <c r="I7" s="1">
        <f>($B$2+A7-1)/($B$1+$B$2+A7-1)</f>
        <v>0.62919780221215138</v>
      </c>
    </row>
    <row r="8" spans="1:9" x14ac:dyDescent="0.45">
      <c r="A8">
        <v>2</v>
      </c>
      <c r="B8" s="6">
        <v>468</v>
      </c>
      <c r="C8" s="9">
        <f t="shared" ref="C8:C18" si="0">B7-B8</f>
        <v>163</v>
      </c>
      <c r="D8" s="1">
        <f>D7*($B$2+A8-2)/($B$1+$B$2+A8-1)</f>
        <v>0.15705029004615365</v>
      </c>
      <c r="E8" s="10">
        <f>E7-D8</f>
        <v>0.47214751216599771</v>
      </c>
      <c r="F8">
        <f t="shared" ref="F8:F9" si="1">C8*LN(D8)</f>
        <v>-301.74384060401843</v>
      </c>
      <c r="I8" s="1">
        <f t="shared" ref="I8:I18" si="2">($B$2+A8-1)/($B$1+$B$2+A8-1)</f>
        <v>0.75039599710299076</v>
      </c>
    </row>
    <row r="9" spans="1:9" x14ac:dyDescent="0.45">
      <c r="A9">
        <v>3</v>
      </c>
      <c r="B9" s="6">
        <v>382</v>
      </c>
      <c r="C9" s="9">
        <f t="shared" si="0"/>
        <v>86</v>
      </c>
      <c r="D9" s="1">
        <f t="shared" ref="D9:D18" si="3">D8*($B$2+A9-2)/($B$1+$B$2+A9-1)</f>
        <v>8.8819045501852267E-2</v>
      </c>
      <c r="E9" s="10">
        <f t="shared" ref="E9:E18" si="4">E8-D9</f>
        <v>0.38332846666414544</v>
      </c>
      <c r="F9">
        <f t="shared" si="1"/>
        <v>-208.21925910233713</v>
      </c>
      <c r="I9" s="1">
        <f t="shared" si="2"/>
        <v>0.81188284759906715</v>
      </c>
    </row>
    <row r="10" spans="1:9" x14ac:dyDescent="0.45">
      <c r="A10">
        <v>4</v>
      </c>
      <c r="B10" s="6">
        <v>326</v>
      </c>
      <c r="C10" s="9">
        <f t="shared" si="0"/>
        <v>56</v>
      </c>
      <c r="D10" s="1">
        <f t="shared" si="3"/>
        <v>5.7858047214059093E-2</v>
      </c>
      <c r="E10" s="10">
        <f t="shared" si="4"/>
        <v>0.32547041945008637</v>
      </c>
      <c r="F10">
        <f>C10*LN(D10)</f>
        <v>-159.58671289079632</v>
      </c>
      <c r="I10" s="1">
        <f t="shared" si="2"/>
        <v>0.84906404755806553</v>
      </c>
    </row>
    <row r="11" spans="1:9" x14ac:dyDescent="0.45">
      <c r="A11">
        <v>5</v>
      </c>
      <c r="B11" s="6">
        <v>289</v>
      </c>
      <c r="C11" s="9">
        <f t="shared" si="0"/>
        <v>37</v>
      </c>
      <c r="D11" s="1">
        <f t="shared" si="3"/>
        <v>4.1018011601727668E-2</v>
      </c>
      <c r="E11" s="10">
        <f t="shared" si="4"/>
        <v>0.28445240784835868</v>
      </c>
      <c r="F11">
        <f>B10*LN(E10)</f>
        <v>-365.92968578551768</v>
      </c>
      <c r="G11" s="11" t="s">
        <v>11</v>
      </c>
      <c r="I11" s="1">
        <f t="shared" si="2"/>
        <v>0.87397315039863976</v>
      </c>
    </row>
    <row r="12" spans="1:9" x14ac:dyDescent="0.45">
      <c r="A12">
        <v>6</v>
      </c>
      <c r="B12" s="6">
        <v>262</v>
      </c>
      <c r="C12" s="9">
        <f t="shared" si="0"/>
        <v>27</v>
      </c>
      <c r="D12" s="1">
        <f t="shared" si="3"/>
        <v>3.0770548183015601E-2</v>
      </c>
      <c r="E12" s="10">
        <f t="shared" si="4"/>
        <v>0.25368185966534307</v>
      </c>
      <c r="I12" s="1">
        <f t="shared" si="2"/>
        <v>0.89182532003940929</v>
      </c>
    </row>
    <row r="13" spans="1:9" x14ac:dyDescent="0.45">
      <c r="A13">
        <v>7</v>
      </c>
      <c r="B13" s="6">
        <v>241</v>
      </c>
      <c r="C13" s="9">
        <f t="shared" si="0"/>
        <v>21</v>
      </c>
      <c r="D13" s="1">
        <f t="shared" si="3"/>
        <v>2.403702100112462E-2</v>
      </c>
      <c r="E13" s="10">
        <f t="shared" si="4"/>
        <v>0.22964483866421845</v>
      </c>
      <c r="I13" s="1">
        <f t="shared" si="2"/>
        <v>0.90524737940334299</v>
      </c>
    </row>
    <row r="14" spans="1:9" x14ac:dyDescent="0.45">
      <c r="A14">
        <v>8</v>
      </c>
      <c r="B14" s="6">
        <v>223</v>
      </c>
      <c r="C14" s="9">
        <f t="shared" si="0"/>
        <v>18</v>
      </c>
      <c r="D14" s="1">
        <f t="shared" si="3"/>
        <v>1.9357604341561984E-2</v>
      </c>
      <c r="E14" s="10">
        <f t="shared" si="4"/>
        <v>0.21028723432265647</v>
      </c>
      <c r="I14" s="1">
        <f t="shared" si="2"/>
        <v>0.91570633829978543</v>
      </c>
    </row>
    <row r="15" spans="1:9" x14ac:dyDescent="0.45">
      <c r="A15">
        <v>9</v>
      </c>
      <c r="B15" s="6">
        <v>207</v>
      </c>
      <c r="C15" s="9">
        <f t="shared" si="0"/>
        <v>16</v>
      </c>
      <c r="D15" s="1">
        <f t="shared" si="3"/>
        <v>1.5963772089217558E-2</v>
      </c>
      <c r="E15" s="10">
        <f t="shared" si="4"/>
        <v>0.19432346223343891</v>
      </c>
      <c r="I15" s="1">
        <f t="shared" si="2"/>
        <v>0.92408587168575629</v>
      </c>
    </row>
    <row r="16" spans="1:9" x14ac:dyDescent="0.45">
      <c r="A16">
        <v>10</v>
      </c>
      <c r="B16" s="6">
        <v>194</v>
      </c>
      <c r="C16" s="9">
        <f t="shared" si="0"/>
        <v>13</v>
      </c>
      <c r="D16" s="1">
        <f t="shared" si="3"/>
        <v>1.3418026112934833E-2</v>
      </c>
      <c r="E16" s="10">
        <f t="shared" si="4"/>
        <v>0.18090543612050408</v>
      </c>
      <c r="I16" s="1">
        <f t="shared" si="2"/>
        <v>0.93095004607927423</v>
      </c>
    </row>
    <row r="17" spans="1:9" x14ac:dyDescent="0.45">
      <c r="A17">
        <v>11</v>
      </c>
      <c r="B17" s="6">
        <v>183</v>
      </c>
      <c r="C17" s="9">
        <f t="shared" si="0"/>
        <v>11</v>
      </c>
      <c r="D17" s="1">
        <f t="shared" si="3"/>
        <v>1.1455686042393731E-2</v>
      </c>
      <c r="E17" s="10">
        <f t="shared" si="4"/>
        <v>0.16944975007811036</v>
      </c>
      <c r="I17" s="1">
        <f t="shared" si="2"/>
        <v>0.93667583303155733</v>
      </c>
    </row>
    <row r="18" spans="1:9" x14ac:dyDescent="0.45">
      <c r="A18">
        <v>12</v>
      </c>
      <c r="B18" s="6">
        <v>173</v>
      </c>
      <c r="C18" s="9">
        <f t="shared" si="0"/>
        <v>10</v>
      </c>
      <c r="D18" s="1">
        <f t="shared" si="3"/>
        <v>9.9086180159905692E-3</v>
      </c>
      <c r="E18" s="10">
        <f t="shared" si="4"/>
        <v>0.15954113206211978</v>
      </c>
      <c r="I18" s="1">
        <f t="shared" si="2"/>
        <v>0.94152474104315254</v>
      </c>
    </row>
  </sheetData>
  <printOptions headings="1" gridLines="1"/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Charts</vt:lpstr>
      </vt:variant>
      <vt:variant>
        <vt:i4>8</vt:i4>
      </vt:variant>
    </vt:vector>
  </HeadingPairs>
  <TitlesOfParts>
    <vt:vector size="14" baseType="lpstr">
      <vt:lpstr>Data</vt:lpstr>
      <vt:lpstr>Estimation</vt:lpstr>
      <vt:lpstr>Validation</vt:lpstr>
      <vt:lpstr>beta data</vt:lpstr>
      <vt:lpstr>Estimation BG</vt:lpstr>
      <vt:lpstr>Validation BG</vt:lpstr>
      <vt:lpstr>Retention chart</vt:lpstr>
      <vt:lpstr>Survivor chart</vt:lpstr>
      <vt:lpstr>Survivor chart validation</vt:lpstr>
      <vt:lpstr>retention chart validation</vt:lpstr>
      <vt:lpstr>beta dist</vt:lpstr>
      <vt:lpstr>two-point</vt:lpstr>
      <vt:lpstr>Survivor chart validation (2)</vt:lpstr>
      <vt:lpstr>retention chart validation (2)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G. Knox</dc:creator>
  <cp:lastModifiedBy>G. Knox</cp:lastModifiedBy>
  <dcterms:created xsi:type="dcterms:W3CDTF">2006-09-16T00:00:00Z</dcterms:created>
  <dcterms:modified xsi:type="dcterms:W3CDTF">2020-06-04T13:33:26Z</dcterms:modified>
</cp:coreProperties>
</file>