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wbecker\JuliaPlay\oshkosh-portfolio\"/>
    </mc:Choice>
  </mc:AlternateContent>
  <xr:revisionPtr revIDLastSave="0" documentId="13_ncr:1_{55659669-EC85-441B-A417-737B392A93A5}" xr6:coauthVersionLast="47" xr6:coauthVersionMax="47" xr10:uidLastSave="{00000000-0000-0000-0000-000000000000}"/>
  <bookViews>
    <workbookView xWindow="28680" yWindow="2145" windowWidth="29040" windowHeight="15840" activeTab="1" xr2:uid="{00000000-000D-0000-FFFF-FFFF00000000}"/>
  </bookViews>
  <sheets>
    <sheet name="OshKosh Locations by TAP" sheetId="2" r:id="rId1"/>
    <sheet name="OshKosh Data" sheetId="1" r:id="rId2"/>
    <sheet name="Additional Data Info" sheetId="5" r:id="rId3"/>
    <sheet name="State NEM Policies" sheetId="6" r:id="rId4"/>
  </sheets>
  <definedNames>
    <definedName name="_xlnm._FilterDatabase" localSheetId="1" hidden="1">'OshKosh Data'!$A$1:$AJ$28</definedName>
    <definedName name="_xlnm._FilterDatabase" localSheetId="3" hidden="1">'State NEM Policies'!$K$1:$V$31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 i="1" l="1"/>
  <c r="AI2" i="1"/>
  <c r="AA12" i="1"/>
  <c r="AA3" i="1"/>
  <c r="AA4" i="1"/>
  <c r="AA5" i="1"/>
  <c r="AA6" i="1"/>
  <c r="AA7" i="1"/>
  <c r="AA8" i="1"/>
  <c r="AA9" i="1"/>
  <c r="AA10" i="1"/>
  <c r="AA11" i="1"/>
  <c r="AA13" i="1"/>
  <c r="AA14" i="1"/>
  <c r="AA15" i="1"/>
  <c r="AA16" i="1"/>
  <c r="AA17" i="1"/>
  <c r="AA18" i="1"/>
  <c r="AA19" i="1"/>
  <c r="AA20" i="1"/>
  <c r="AA21" i="1"/>
  <c r="AA22" i="1"/>
  <c r="AA23" i="1"/>
  <c r="AA24" i="1"/>
  <c r="AA25" i="1"/>
  <c r="AA26" i="1"/>
  <c r="AA27" i="1"/>
  <c r="AA28"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 i="1"/>
  <c r="AE3" i="1" l="1"/>
  <c r="AE4" i="1"/>
  <c r="AE5" i="1"/>
  <c r="AE6" i="1"/>
  <c r="AE7" i="1"/>
  <c r="AE8" i="1"/>
  <c r="AE9" i="1"/>
  <c r="AE10" i="1"/>
  <c r="AE11" i="1"/>
  <c r="AE12" i="1"/>
  <c r="AE13" i="1"/>
  <c r="AE14" i="1"/>
  <c r="AE15" i="1"/>
  <c r="AE16" i="1"/>
  <c r="AE17" i="1"/>
  <c r="AE18" i="1"/>
  <c r="AE19" i="1"/>
  <c r="AE20" i="1"/>
  <c r="AE21" i="1"/>
  <c r="AE22" i="1"/>
  <c r="AE23" i="1"/>
  <c r="AE24" i="1"/>
  <c r="AE25" i="1"/>
  <c r="AE26" i="1"/>
  <c r="AE27" i="1"/>
  <c r="AE28" i="1"/>
  <c r="AE2" i="1"/>
  <c r="AC2" i="1"/>
  <c r="AD2" i="1" s="1"/>
  <c r="AC3" i="1"/>
  <c r="AD3" i="1" s="1"/>
  <c r="AC4" i="1"/>
  <c r="AD4" i="1" s="1"/>
  <c r="AC5" i="1"/>
  <c r="AD5" i="1" s="1"/>
  <c r="AC6" i="1"/>
  <c r="AD6" i="1" s="1"/>
  <c r="AC7" i="1"/>
  <c r="AD7" i="1" s="1"/>
  <c r="AC8" i="1"/>
  <c r="AD8" i="1" s="1"/>
  <c r="AC9" i="1"/>
  <c r="AD9" i="1" s="1"/>
  <c r="AC10" i="1"/>
  <c r="AD10" i="1" s="1"/>
  <c r="AC11" i="1"/>
  <c r="AD11" i="1" s="1"/>
  <c r="AC12" i="1"/>
  <c r="AD12" i="1" s="1"/>
  <c r="AC13" i="1"/>
  <c r="AD13" i="1" s="1"/>
  <c r="AC14" i="1"/>
  <c r="AD14" i="1" s="1"/>
  <c r="AC15" i="1"/>
  <c r="AD15" i="1" s="1"/>
  <c r="AC16" i="1"/>
  <c r="AD16" i="1" s="1"/>
  <c r="AC17" i="1"/>
  <c r="AD17" i="1" s="1"/>
  <c r="AC18" i="1"/>
  <c r="AD18" i="1" s="1"/>
  <c r="AC19" i="1"/>
  <c r="AD19" i="1" s="1"/>
  <c r="AC20" i="1"/>
  <c r="AD20" i="1" s="1"/>
  <c r="AC21" i="1"/>
  <c r="AD21" i="1" s="1"/>
  <c r="AC22" i="1"/>
  <c r="AD22" i="1" s="1"/>
  <c r="AC23" i="1"/>
  <c r="AD23" i="1" s="1"/>
  <c r="AC24" i="1"/>
  <c r="AD24" i="1" s="1"/>
  <c r="AC25" i="1"/>
  <c r="AD25" i="1" s="1"/>
  <c r="AC26" i="1"/>
  <c r="AD26" i="1" s="1"/>
  <c r="AC27" i="1"/>
  <c r="AD27" i="1" s="1"/>
  <c r="AC28" i="1"/>
  <c r="AD28" i="1" s="1"/>
  <c r="Y17" i="1"/>
  <c r="AG14" i="1" l="1"/>
  <c r="AM14" i="1"/>
  <c r="AG21" i="1"/>
  <c r="AM21" i="1"/>
  <c r="AG5" i="1"/>
  <c r="AM5" i="1"/>
  <c r="AG20" i="1"/>
  <c r="AM20" i="1"/>
  <c r="AG4" i="1"/>
  <c r="AM4" i="1"/>
  <c r="AG19" i="1"/>
  <c r="AM19" i="1"/>
  <c r="AG3" i="1"/>
  <c r="AM3" i="1"/>
  <c r="AG26" i="1"/>
  <c r="AM26" i="1"/>
  <c r="AG18" i="1"/>
  <c r="AM18" i="1"/>
  <c r="AG10" i="1"/>
  <c r="AM10" i="1"/>
  <c r="AG2" i="1"/>
  <c r="AM2" i="1"/>
  <c r="AG22" i="1"/>
  <c r="AM22" i="1"/>
  <c r="AG6" i="1"/>
  <c r="AM6" i="1"/>
  <c r="AG12" i="1"/>
  <c r="AM12" i="1"/>
  <c r="AG27" i="1"/>
  <c r="AM27" i="1"/>
  <c r="AG11" i="1"/>
  <c r="AM11" i="1"/>
  <c r="AG25" i="1"/>
  <c r="AM25" i="1"/>
  <c r="AG17" i="1"/>
  <c r="AM17" i="1"/>
  <c r="AG9" i="1"/>
  <c r="AM9" i="1"/>
  <c r="AG13" i="1"/>
  <c r="AM13" i="1"/>
  <c r="AG28" i="1"/>
  <c r="AM28" i="1"/>
  <c r="AG8" i="1"/>
  <c r="AM8" i="1"/>
  <c r="AG24" i="1"/>
  <c r="AM24" i="1"/>
  <c r="AG16" i="1"/>
  <c r="AM16" i="1"/>
  <c r="AG23" i="1"/>
  <c r="AM23" i="1"/>
  <c r="AG15" i="1"/>
  <c r="AM15" i="1"/>
  <c r="AG7" i="1"/>
  <c r="AM7" i="1"/>
  <c r="Z2" i="1"/>
  <c r="Z3" i="1"/>
  <c r="AH3" i="1" s="1"/>
  <c r="Z4" i="1"/>
  <c r="AH4" i="1" s="1"/>
  <c r="Z5" i="1"/>
  <c r="AH5" i="1" s="1"/>
  <c r="Z6" i="1"/>
  <c r="AH6" i="1" s="1"/>
  <c r="Z7" i="1"/>
  <c r="AH7" i="1" s="1"/>
  <c r="Z8" i="1"/>
  <c r="AH8" i="1" s="1"/>
  <c r="Z9" i="1"/>
  <c r="AH9" i="1" s="1"/>
  <c r="Z10" i="1"/>
  <c r="AH10" i="1" s="1"/>
  <c r="Z11" i="1"/>
  <c r="AH11" i="1" s="1"/>
  <c r="Z12" i="1"/>
  <c r="AH12" i="1" s="1"/>
  <c r="Z13" i="1"/>
  <c r="AH13" i="1" s="1"/>
  <c r="Z14" i="1"/>
  <c r="AH14" i="1" s="1"/>
  <c r="Z15" i="1"/>
  <c r="AH15" i="1" s="1"/>
  <c r="Z16" i="1"/>
  <c r="AH16" i="1" s="1"/>
  <c r="Z17" i="1"/>
  <c r="AH17" i="1" s="1"/>
  <c r="Z18" i="1"/>
  <c r="AH18" i="1" s="1"/>
  <c r="Z19" i="1"/>
  <c r="AH19" i="1" s="1"/>
  <c r="Z20" i="1"/>
  <c r="AH20" i="1" s="1"/>
  <c r="Z21" i="1"/>
  <c r="AH21" i="1" s="1"/>
  <c r="Z22" i="1"/>
  <c r="AH22" i="1" s="1"/>
  <c r="Z23" i="1"/>
  <c r="AH23" i="1" s="1"/>
  <c r="Z24" i="1"/>
  <c r="AH24" i="1" s="1"/>
  <c r="Z25" i="1"/>
  <c r="AH25" i="1" s="1"/>
  <c r="Z26" i="1"/>
  <c r="AH26" i="1" s="1"/>
  <c r="Z27" i="1"/>
  <c r="AH27" i="1" s="1"/>
  <c r="Z28" i="1"/>
  <c r="AH28" i="1" s="1"/>
  <c r="Y3" i="1"/>
  <c r="Y4" i="1"/>
  <c r="Y5" i="1"/>
  <c r="Y6" i="1"/>
  <c r="Y7" i="1"/>
  <c r="Y8" i="1"/>
  <c r="Y9" i="1"/>
  <c r="Y10" i="1"/>
  <c r="Y11" i="1"/>
  <c r="Y12" i="1"/>
  <c r="Y13" i="1"/>
  <c r="Y14" i="1"/>
  <c r="Y15" i="1"/>
  <c r="Y16" i="1"/>
  <c r="Y18" i="1"/>
  <c r="Y19" i="1"/>
  <c r="Y20" i="1"/>
  <c r="Y21" i="1"/>
  <c r="Y22" i="1"/>
  <c r="Y23" i="1"/>
  <c r="Y24" i="1"/>
  <c r="Y25" i="1"/>
  <c r="Y26" i="1"/>
  <c r="Y27" i="1"/>
  <c r="Y28" i="1"/>
  <c r="Y2" i="1"/>
  <c r="X3" i="1"/>
  <c r="AN3" i="1" s="1"/>
  <c r="X4" i="1"/>
  <c r="AN4" i="1" s="1"/>
  <c r="X5" i="1"/>
  <c r="AN5" i="1" s="1"/>
  <c r="X6" i="1"/>
  <c r="AN6" i="1" s="1"/>
  <c r="X7" i="1"/>
  <c r="AN7" i="1" s="1"/>
  <c r="X8" i="1"/>
  <c r="AN8" i="1" s="1"/>
  <c r="X9" i="1"/>
  <c r="AN9" i="1" s="1"/>
  <c r="X10" i="1"/>
  <c r="AN10" i="1" s="1"/>
  <c r="X11" i="1"/>
  <c r="AN11" i="1" s="1"/>
  <c r="X12" i="1"/>
  <c r="AN12" i="1" s="1"/>
  <c r="X13" i="1"/>
  <c r="AN13" i="1" s="1"/>
  <c r="X14" i="1"/>
  <c r="AN14" i="1" s="1"/>
  <c r="X15" i="1"/>
  <c r="AN15" i="1" s="1"/>
  <c r="X16" i="1"/>
  <c r="AN16" i="1" s="1"/>
  <c r="X17" i="1"/>
  <c r="X18" i="1"/>
  <c r="AN18" i="1" s="1"/>
  <c r="X19" i="1"/>
  <c r="AN19" i="1" s="1"/>
  <c r="X20" i="1"/>
  <c r="AN20" i="1" s="1"/>
  <c r="X21" i="1"/>
  <c r="AN21" i="1" s="1"/>
  <c r="X22" i="1"/>
  <c r="AN22" i="1" s="1"/>
  <c r="X23" i="1"/>
  <c r="AN23" i="1" s="1"/>
  <c r="X24" i="1"/>
  <c r="AN24" i="1" s="1"/>
  <c r="X25" i="1"/>
  <c r="AN25" i="1" s="1"/>
  <c r="X26" i="1"/>
  <c r="AN26" i="1" s="1"/>
  <c r="X27" i="1"/>
  <c r="AN27" i="1" s="1"/>
  <c r="X28" i="1"/>
  <c r="AN28" i="1" s="1"/>
  <c r="X2" i="1"/>
  <c r="AN2" i="1" s="1"/>
  <c r="I12" i="1"/>
  <c r="AJ14" i="1" l="1"/>
  <c r="AJ6" i="1"/>
  <c r="AJ4" i="1"/>
  <c r="AJ7" i="1"/>
  <c r="AJ22" i="1"/>
  <c r="AJ2" i="1"/>
  <c r="AJ13" i="1"/>
  <c r="AJ5" i="1"/>
  <c r="AJ21" i="1"/>
  <c r="AJ17" i="1"/>
  <c r="AN17" i="1"/>
  <c r="AJ16" i="1"/>
  <c r="AJ8" i="1"/>
  <c r="AH2" i="1"/>
  <c r="AJ24" i="1"/>
  <c r="AJ15" i="1"/>
  <c r="AJ28" i="1"/>
  <c r="AJ20" i="1"/>
  <c r="AJ12" i="1"/>
  <c r="AJ23" i="1"/>
  <c r="AJ27" i="1"/>
  <c r="AJ19" i="1"/>
  <c r="AJ10" i="1"/>
  <c r="AJ3" i="1"/>
  <c r="AJ26" i="1"/>
  <c r="AJ18" i="1"/>
  <c r="AJ9" i="1"/>
  <c r="AJ11" i="1"/>
  <c r="AJ25" i="1"/>
  <c r="AI9" i="1"/>
  <c r="AI24" i="1"/>
  <c r="AI16" i="1"/>
  <c r="AI8" i="1"/>
  <c r="AI25" i="1"/>
  <c r="AI23" i="1"/>
  <c r="AI15" i="1"/>
  <c r="AI7" i="1"/>
  <c r="AI22" i="1"/>
  <c r="AI14" i="1"/>
  <c r="AI6" i="1"/>
  <c r="AI21" i="1"/>
  <c r="AI13" i="1"/>
  <c r="AI5" i="1"/>
  <c r="AI28" i="1"/>
  <c r="AI20" i="1"/>
  <c r="AI12" i="1"/>
  <c r="AI4" i="1"/>
  <c r="AI17" i="1"/>
  <c r="AI27" i="1"/>
  <c r="AI19" i="1"/>
  <c r="AI11" i="1"/>
  <c r="AI3" i="1"/>
  <c r="AI26" i="1"/>
  <c r="AI18" i="1"/>
  <c r="AI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Scott Obremski</author>
  </authors>
  <commentList>
    <comment ref="S1" authorId="0" shapeId="0" xr:uid="{36210C36-B735-4FF1-97EC-4FFC23A4C0B2}">
      <text>
        <r>
          <rPr>
            <b/>
            <sz val="9"/>
            <color indexed="81"/>
            <rFont val="Tahoma"/>
            <family val="2"/>
          </rPr>
          <t xml:space="preserve">Estimate made using Jan-Feb gas vs July-Aug gas for last 3 years
</t>
        </r>
        <r>
          <rPr>
            <sz val="9"/>
            <color indexed="81"/>
            <rFont val="Tahoma"/>
            <family val="2"/>
          </rPr>
          <t xml:space="preserve">
</t>
        </r>
      </text>
    </comment>
    <comment ref="U1" authorId="0" shapeId="0" xr:uid="{58BB6D5C-513F-4891-942E-3E0407DA5B25}">
      <text>
        <r>
          <rPr>
            <b/>
            <sz val="9"/>
            <color indexed="81"/>
            <rFont val="Tahoma"/>
            <family val="2"/>
          </rPr>
          <t xml:space="preserve">Estimate made using July-Aug electric vs Jan-Feb for last 3 years
</t>
        </r>
        <r>
          <rPr>
            <sz val="9"/>
            <color indexed="81"/>
            <rFont val="Tahoma"/>
            <family val="2"/>
          </rPr>
          <t xml:space="preserve">
</t>
        </r>
      </text>
    </comment>
    <comment ref="S25" authorId="0" shapeId="0" xr:uid="{4E54BB4D-099E-4D14-9F9E-C7D2F93606D0}">
      <text>
        <r>
          <rPr>
            <b/>
            <sz val="9"/>
            <color indexed="81"/>
            <rFont val="Tahoma"/>
            <family val="2"/>
          </rPr>
          <t xml:space="preserve">Estimate made using only 1 year of data
</t>
        </r>
      </text>
    </comment>
    <comment ref="U25" authorId="0" shapeId="0" xr:uid="{D839E670-A6FE-4A22-94ED-9F3478F48CD0}">
      <text>
        <r>
          <rPr>
            <b/>
            <sz val="9"/>
            <color indexed="81"/>
            <rFont val="Tahoma"/>
            <family val="2"/>
          </rPr>
          <t xml:space="preserve">Estimate made using only 1 year of data
</t>
        </r>
      </text>
    </comment>
    <comment ref="S26" authorId="0" shapeId="0" xr:uid="{4BF2373F-5CF0-4705-8099-BBCA66B62735}">
      <text>
        <r>
          <rPr>
            <b/>
            <sz val="9"/>
            <color indexed="81"/>
            <rFont val="Tahoma"/>
            <family val="2"/>
          </rPr>
          <t xml:space="preserve">Estimate made using only 1 year of data
</t>
        </r>
      </text>
    </comment>
    <comment ref="U26" authorId="0" shapeId="0" xr:uid="{2176FE0F-9F83-4017-B29C-E1BE4A863148}">
      <text>
        <r>
          <rPr>
            <b/>
            <sz val="9"/>
            <color indexed="81"/>
            <rFont val="Tahoma"/>
            <family val="2"/>
          </rPr>
          <t xml:space="preserve">Estimate made using only 1 year of data
</t>
        </r>
      </text>
    </comment>
    <comment ref="S27" authorId="0" shapeId="0" xr:uid="{8C8ECD38-A849-4D21-9591-9E066FA794BC}">
      <text>
        <r>
          <rPr>
            <b/>
            <sz val="9"/>
            <color indexed="81"/>
            <rFont val="Tahoma"/>
            <family val="2"/>
          </rPr>
          <t xml:space="preserve">Estimate made using only 1 year of data
</t>
        </r>
      </text>
    </comment>
    <comment ref="U27" authorId="0" shapeId="0" xr:uid="{BC000A42-FFF4-4018-B93B-16911C2D938D}">
      <text>
        <r>
          <rPr>
            <b/>
            <sz val="9"/>
            <color indexed="81"/>
            <rFont val="Tahoma"/>
            <family val="2"/>
          </rPr>
          <t xml:space="preserve">Estimate made using only 1 year of data
</t>
        </r>
      </text>
    </comment>
  </commentList>
</comments>
</file>

<file path=xl/sharedStrings.xml><?xml version="1.0" encoding="utf-8"?>
<sst xmlns="http://schemas.openxmlformats.org/spreadsheetml/2006/main" count="987" uniqueCount="307">
  <si>
    <t>City</t>
  </si>
  <si>
    <t>State</t>
  </si>
  <si>
    <t>FL</t>
  </si>
  <si>
    <t>Clearwater</t>
  </si>
  <si>
    <t>Jefferson City</t>
  </si>
  <si>
    <t>TN</t>
  </si>
  <si>
    <t>PA</t>
  </si>
  <si>
    <t>WI</t>
  </si>
  <si>
    <t>IA</t>
  </si>
  <si>
    <t>Bedford</t>
  </si>
  <si>
    <t>Appleton</t>
  </si>
  <si>
    <t>Bradenton</t>
  </si>
  <si>
    <t>Dodge Center</t>
  </si>
  <si>
    <t>MN</t>
  </si>
  <si>
    <t>Garner</t>
  </si>
  <si>
    <t>Kewaunee</t>
  </si>
  <si>
    <t>Murfreesboro</t>
  </si>
  <si>
    <t>Neenah</t>
  </si>
  <si>
    <t>Orlando</t>
  </si>
  <si>
    <t>Oshkosh</t>
  </si>
  <si>
    <t>Riceville</t>
  </si>
  <si>
    <t>Spartanburg</t>
  </si>
  <si>
    <t>SC</t>
  </si>
  <si>
    <t>McConnellsburg</t>
  </si>
  <si>
    <t>Site Address</t>
  </si>
  <si>
    <t>Site Contact</t>
  </si>
  <si>
    <t>Facility square footage</t>
  </si>
  <si>
    <t>Annual Electricity, KWH</t>
  </si>
  <si>
    <t>Annual electricity Peak, KW</t>
  </si>
  <si>
    <t>Annual electricity cost</t>
  </si>
  <si>
    <t>Fuel Type</t>
  </si>
  <si>
    <t>1512 38th Ave E</t>
  </si>
  <si>
    <t>12770 44th Street North</t>
  </si>
  <si>
    <t>Pierce - Bradenton</t>
  </si>
  <si>
    <t>7300 Presidents Drive</t>
  </si>
  <si>
    <t>Aerotech - Ground Support Equipment</t>
  </si>
  <si>
    <t>789 Flatwood Ind Dr</t>
  </si>
  <si>
    <t>1400 Flat Gap Road</t>
  </si>
  <si>
    <t>2120 Logistics Way</t>
  </si>
  <si>
    <t>Notes</t>
  </si>
  <si>
    <t>Not Available</t>
  </si>
  <si>
    <t>JLG - MCCONNELLSBURG PA</t>
  </si>
  <si>
    <t>DEF - JEFFERSON CITY</t>
  </si>
  <si>
    <t>MTM - DODGE CENTER MN</t>
  </si>
  <si>
    <t>DEF - SOUTH PLANT/ECOAT</t>
  </si>
  <si>
    <t>DEF - SPARTANBURG</t>
  </si>
  <si>
    <t>DEF - NORTH PLANT</t>
  </si>
  <si>
    <t>PFD- BRADENTON FL</t>
  </si>
  <si>
    <t>DEF - HARRISON STREET</t>
  </si>
  <si>
    <t>JLG - SHIPPENSBURG PA</t>
  </si>
  <si>
    <t>IMT - GARNER IA</t>
  </si>
  <si>
    <t>KFI - KEWAUNEE FABRICATIONS</t>
  </si>
  <si>
    <t>JLG - BEDFORD PA WEBER LANE</t>
  </si>
  <si>
    <t xml:space="preserve">JLG - GREENCASTLE PA HYKES ROAD </t>
  </si>
  <si>
    <t>OSK -MENASHA DATA CENTER</t>
  </si>
  <si>
    <t>MTM - RICEVILLE IA</t>
  </si>
  <si>
    <t>OSK - GHQ</t>
  </si>
  <si>
    <t>DEF - WEST PLANT</t>
  </si>
  <si>
    <t>JLG - BEDFORD PA SUNNYSIDE RD</t>
  </si>
  <si>
    <t>OSK - OSHKOSH DATA CENTER</t>
  </si>
  <si>
    <t>PMI - NEENAH WI</t>
  </si>
  <si>
    <t>Annual Fuel Cost</t>
  </si>
  <si>
    <t>Propane</t>
  </si>
  <si>
    <t>None</t>
  </si>
  <si>
    <t>Nat Gas</t>
  </si>
  <si>
    <t>Fuel Usage</t>
  </si>
  <si>
    <t>Bldg heat, paint ovens</t>
  </si>
  <si>
    <t>Bldg heat, paint ovens, ecoat process</t>
  </si>
  <si>
    <t>NA</t>
  </si>
  <si>
    <t>Bldg Heat</t>
  </si>
  <si>
    <t>Kinect Facility Designation</t>
  </si>
  <si>
    <t>Oshkosh Facility Name</t>
  </si>
  <si>
    <t>Annual Fuel usage (MMBTU)</t>
  </si>
  <si>
    <t>Fronline Communications</t>
  </si>
  <si>
    <t>FLC - FRONTLINE COMM</t>
  </si>
  <si>
    <t>Spartanburg - NGDV Faciltiy</t>
  </si>
  <si>
    <t>Kewaunee Fabrications</t>
  </si>
  <si>
    <t>Oshkosh Data Center</t>
  </si>
  <si>
    <t>Oshkosh Segment</t>
  </si>
  <si>
    <t>Access</t>
  </si>
  <si>
    <t>Vocational</t>
  </si>
  <si>
    <t>Defense</t>
  </si>
  <si>
    <t>Corporate</t>
  </si>
  <si>
    <t>McNeilus - Dodge Center</t>
  </si>
  <si>
    <t>Defense - South Plant/ECoat</t>
  </si>
  <si>
    <t>Defense - North Plant</t>
  </si>
  <si>
    <t>Defense - West Plant</t>
  </si>
  <si>
    <t>Defense - Harrison</t>
  </si>
  <si>
    <t>JLG - Shippensburg</t>
  </si>
  <si>
    <t>JLG - McConnellsburg</t>
  </si>
  <si>
    <t>JLG - Weber Lane</t>
  </si>
  <si>
    <t>JLG - Hykes Road</t>
  </si>
  <si>
    <t>Menasha Data Center</t>
  </si>
  <si>
    <t>Global Headquarters</t>
  </si>
  <si>
    <t xml:space="preserve">JLG - Sunnyside </t>
  </si>
  <si>
    <t>Pierce - Neenah</t>
  </si>
  <si>
    <t>Menasha</t>
  </si>
  <si>
    <t>Shippensburg</t>
  </si>
  <si>
    <t>Greencastle</t>
  </si>
  <si>
    <t>1 J L G Drive</t>
  </si>
  <si>
    <t>2600 American Dr</t>
  </si>
  <si>
    <t>3100 N McCarthy Rd</t>
  </si>
  <si>
    <t>Pierce -Assembly</t>
  </si>
  <si>
    <t>Piere - Industrial Park Plant</t>
  </si>
  <si>
    <t>County Road 34 East</t>
  </si>
  <si>
    <t>333 W 29th Ave</t>
  </si>
  <si>
    <t>2307 Oregon St</t>
  </si>
  <si>
    <t>2737 Harrison Street</t>
  </si>
  <si>
    <t>560 Walnut Bottom Road</t>
  </si>
  <si>
    <t>500 West US Highway 18</t>
  </si>
  <si>
    <t>520 N Main St</t>
  </si>
  <si>
    <t>441 Weber Lane</t>
  </si>
  <si>
    <t>1080 Hykes Road</t>
  </si>
  <si>
    <t>2948 Bradley Street</t>
  </si>
  <si>
    <t>1425 University Drive</t>
  </si>
  <si>
    <t>12150 Addison Ave</t>
  </si>
  <si>
    <t>Iowa Contract Fabricators</t>
  </si>
  <si>
    <t>1917  4-Wheel Drive</t>
  </si>
  <si>
    <t>500 W Waukau Ave</t>
  </si>
  <si>
    <t>450 Sunnyside Road</t>
  </si>
  <si>
    <t>1515 Cty Rd. O</t>
  </si>
  <si>
    <t>PMI - ASY AMERICAN DRIVE</t>
  </si>
  <si>
    <t>PMI - IPP MCCARTHY ROAD</t>
  </si>
  <si>
    <t>IMT (Iowa Mold Tooling)</t>
  </si>
  <si>
    <t>Facility still in ramp up phase.  Electric and gas usage will increase significantly in 24-25</t>
  </si>
  <si>
    <t>Facility is currently moving from Defense facility that primarily did fabrication of cabs and parts to Access facility that will manufacture telehandlers.  Facility is air conditioned - electrical consumption nearly doubled when AC was installed.</t>
  </si>
  <si>
    <t>Aerotech - Jetway Systems</t>
  </si>
  <si>
    <t>UT</t>
  </si>
  <si>
    <t>Ogden</t>
  </si>
  <si>
    <t>2022 Data; Propane: 1,190 MMBTU, $26,988</t>
  </si>
  <si>
    <t>2022 Data; Propane: 1,309 MMBTU, $20,400</t>
  </si>
  <si>
    <t>Aerotech - Lektro</t>
  </si>
  <si>
    <t>OR</t>
  </si>
  <si>
    <t>Facility is being developed and is not producing any product yet.  Utility data is for facility not operating as manufacturing location.  Electricity is Mar-Dec 23</t>
  </si>
  <si>
    <t>Warrenton</t>
  </si>
  <si>
    <t>3100 Pennsylvania Avenue</t>
  </si>
  <si>
    <t>2022 Data</t>
  </si>
  <si>
    <t>MTM – MURFREESBORO TN</t>
  </si>
  <si>
    <t>Operating Shifts</t>
  </si>
  <si>
    <t>Jason Grentus</t>
  </si>
  <si>
    <t>Maggie Fischer</t>
  </si>
  <si>
    <t>Matt Gregory</t>
  </si>
  <si>
    <t>Sue Murawski</t>
  </si>
  <si>
    <t>Scott Obremski</t>
  </si>
  <si>
    <t>Mark Sleigh</t>
  </si>
  <si>
    <t>Facililty Land area (acres)</t>
  </si>
  <si>
    <t>Site shared with South/ECoat</t>
  </si>
  <si>
    <t>Site Shared with West Plant</t>
  </si>
  <si>
    <t>1190 Flightline Drive</t>
  </si>
  <si>
    <t>Existing solar on roof of new building (portion of 115,000 sqr ft bldg)</t>
  </si>
  <si>
    <t>Region</t>
  </si>
  <si>
    <t>Institution</t>
  </si>
  <si>
    <t>Director</t>
  </si>
  <si>
    <t>Number of Plants</t>
  </si>
  <si>
    <t>States</t>
  </si>
  <si>
    <t>Southeast</t>
  </si>
  <si>
    <t>NCSU</t>
  </si>
  <si>
    <t>Isaac Panzarella</t>
  </si>
  <si>
    <t>3-FL, 1-SC, 2-TN</t>
  </si>
  <si>
    <t>Midwest</t>
  </si>
  <si>
    <t>University of Illinois at Chicago</t>
  </si>
  <si>
    <t>Cliff Haefke</t>
  </si>
  <si>
    <t>11-WI, 1-MN</t>
  </si>
  <si>
    <t>Central</t>
  </si>
  <si>
    <t>2-IA</t>
  </si>
  <si>
    <t>Mid-Atlantic</t>
  </si>
  <si>
    <t>Pennsylvania State University</t>
  </si>
  <si>
    <t>Jim Freihaut</t>
  </si>
  <si>
    <t>5-PA</t>
  </si>
  <si>
    <t>Upper-West</t>
  </si>
  <si>
    <t>Cascade Energy, Inc.</t>
  </si>
  <si>
    <t>Doug Heredos</t>
  </si>
  <si>
    <t>1-UT</t>
  </si>
  <si>
    <t>Northwest</t>
  </si>
  <si>
    <t>Washington State University</t>
  </si>
  <si>
    <t>David Van Holde</t>
  </si>
  <si>
    <t>1-OR</t>
  </si>
  <si>
    <t>$/kWh</t>
  </si>
  <si>
    <t>$/MMBtu</t>
  </si>
  <si>
    <t>From Oshkosh:</t>
  </si>
  <si>
    <t>1. Shifts:  I added information from the segments on shifts.  Note that this is variable and changes with product demand, production schedules, time of year etc.  Also, several facilities are transitioning from one segment/product to another.  The data presented is best available at this time, but is always subject to change.</t>
  </si>
  <si>
    <t>2. Natural gas:  I estimated process vs HVAC by comparing usage in Jan-Feb to July-Aug.  The summer months were assumed to be all process and the winter months to include HVAC.  I used 3 years of data for all of the sites that it was available for.  I only had one year for the 3 Aerotech sites.</t>
  </si>
  <si>
    <t>3. Cooling load:  I estimated using a similar method as gas, but compared summer electrical usage to winter.  The extra electric usage in summer was assumed to be cooling load.  Note that for several facilities the winter electric load was higher than the summer.  This is noted in the comments column.  In some cases this may be due to electric heating.</t>
  </si>
  <si>
    <t>4.  I also update descriptions of the facilities to try to provide some information on office vs production space.  Note that the Jefferson City, Spartanburg and new Murfreesboro sites have or will have air conditioning in the entire facility including the manufacturing space.  When this was added to Jefferson City it nearly doubled their electrical consumption.</t>
  </si>
  <si>
    <t>Brian or Justin</t>
  </si>
  <si>
    <t>NEM Cap (kW)</t>
  </si>
  <si>
    <t>Credit Rate</t>
  </si>
  <si>
    <t>Netting Period</t>
  </si>
  <si>
    <t>Solar Charges</t>
  </si>
  <si>
    <t>Standby Charges</t>
  </si>
  <si>
    <t>Third Party Ownership</t>
  </si>
  <si>
    <t>Leasing</t>
  </si>
  <si>
    <t>State NEM Rules
(Link if applicable)</t>
  </si>
  <si>
    <t>Utility</t>
  </si>
  <si>
    <t>J</t>
  </si>
  <si>
    <t>2 MW</t>
  </si>
  <si>
    <t>Retail Rate</t>
  </si>
  <si>
    <t>Net excess generation is credited to next bill, and the excess is reconciled annually at the avoided cost rate.</t>
  </si>
  <si>
    <t>N/A</t>
  </si>
  <si>
    <r>
      <t xml:space="preserve">SST-1:
Base Demand Charge - $595.49/month (2,000 kW&gt;, below 69 kV)
Transmission - $2,525.25/month (69 kV and above)
ISST-1 (Interruptible):
Base Charge - $681.10/month
Transmission - $2,785.82/month (69 kV and above)
Tariff Sheet Link (pgs. 118-126): </t>
    </r>
    <r>
      <rPr>
        <u/>
        <sz val="11"/>
        <color rgb="FF1155CC"/>
        <rFont val="Calibri"/>
        <family val="2"/>
      </rPr>
      <t>https://www.fpl.com/content/dam/fplgp/us/en/rates/pdf/electric-tariff-section8.pdf</t>
    </r>
    <r>
      <rPr>
        <sz val="11"/>
        <color theme="1"/>
        <rFont val="Calibri"/>
        <family val="2"/>
        <scheme val="minor"/>
      </rPr>
      <t xml:space="preserve"> </t>
    </r>
  </si>
  <si>
    <t>Not allowed, except for leasing</t>
  </si>
  <si>
    <t>Allowed</t>
  </si>
  <si>
    <t>Yes</t>
  </si>
  <si>
    <t>Florida Power &amp; Light</t>
  </si>
  <si>
    <t>2-3</t>
  </si>
  <si>
    <r>
      <t xml:space="preserve">SS-1 (Firm):
Primary Metering Voltage - $335.69/month
Secondary Metering Voltage - $143.46/month
Transmission - $1,156.59/month
*If the customer has paid the costs of metering equipment pursuant to a Cogeneration Agreement, the customer charge is $115.66. 
SS-2 (Interruptible):
Primary Metering Voltage - $522.96/month
Secondary Metering Voltage - $362.08/month
Transmission - $1,209.99/month
*If the customer has paid the costs of metering equipment pursuant to a Cogeneration Agreement, the customer charge is $338.79. 
SS-3 (Curtailable):
Primary Metering Voltage - $280.95/month
Secondary Metering Voltage - $120.08/month
Transmission - $968.00/month
*If the customer has paid the costs of metering equipment pursuant to a Cogeneration Agreement, the customer charge is $96.80. 
Tariffs: </t>
    </r>
    <r>
      <rPr>
        <u/>
        <sz val="11"/>
        <color rgb="FF1155CC"/>
        <rFont val="Calibri"/>
        <family val="2"/>
      </rPr>
      <t>https://www.duke-energy.com/home/billing/rates/index-of-rate-schedules</t>
    </r>
    <r>
      <rPr>
        <sz val="11"/>
        <color theme="1"/>
        <rFont val="Calibri"/>
        <family val="2"/>
        <scheme val="minor"/>
      </rPr>
      <t xml:space="preserve"> </t>
    </r>
  </si>
  <si>
    <t>Duke Energy</t>
  </si>
  <si>
    <t xml:space="preserve">Lesser of 110% of load or 1 MW </t>
  </si>
  <si>
    <t>15-minute net billing intervals; excess outflow credits are carried forward until the end of the year</t>
  </si>
  <si>
    <r>
      <t xml:space="preserve">Standby Power Service (Rate Code: 790/840):
Primary Distribution - $85/month
Secondary Distribution - $245/month
Transmission - $550/month
Firm/Non-Firm:
Primary Distribution - $0.36/kW per month
Secondary Distribution - $0.37/kW per month
Transmission - $0.35/kW per month
Tariff: </t>
    </r>
    <r>
      <rPr>
        <u/>
        <sz val="11"/>
        <color rgb="FF1155CC"/>
        <rFont val="Calibri"/>
        <family val="2"/>
      </rPr>
      <t>https://www.alliantenergy.com/-/media/alliant/documents/accountandbilling/ratesandtariffs/iowaelectricrates/standbyservice.pdf?la=en&amp;hash=E2467932DEB27F6622ECE1C2A7C70406</t>
    </r>
    <r>
      <rPr>
        <sz val="11"/>
        <color theme="1"/>
        <rFont val="Calibri"/>
        <family val="2"/>
        <scheme val="minor"/>
      </rPr>
      <t xml:space="preserve"> </t>
    </r>
  </si>
  <si>
    <t>Interstate Power &amp; Light</t>
  </si>
  <si>
    <t>B</t>
  </si>
  <si>
    <t>1 MW</t>
  </si>
  <si>
    <t>Monthly NEG Credited at Avoided Cost Rate</t>
  </si>
  <si>
    <t>Monthly</t>
  </si>
  <si>
    <r>
      <t xml:space="preserve">Standby Service Rider (Rate Code 5-101)
Fixed Charge: $25.98
Secondary Voltage Service, Non-Firm Standby: $3.35/kW per month
Primary Voltage Service, Non-Firm Standby: $2.65/kW per month
Transmission Transformed Voltage Service, Non-Firm Standby: $1.00/kW per month
Tariff: </t>
    </r>
    <r>
      <rPr>
        <u/>
        <sz val="11"/>
        <color rgb="FF1155CC"/>
        <rFont val="Calibri"/>
        <family val="2"/>
      </rPr>
      <t>https://www.xcelenergy.com/staticfiles/xe-responsive/Company/Rates%20&amp;%20Regulations/Me_Section_5.pdf#page=169</t>
    </r>
  </si>
  <si>
    <t>Unknown</t>
  </si>
  <si>
    <t>Xcel Energy</t>
  </si>
  <si>
    <r>
      <t xml:space="preserve">Large General Service Partial Requirements 1,000 kW and Over (Schedule 47)
Reserves Charges: $0.27/kW
</t>
    </r>
    <r>
      <rPr>
        <u/>
        <sz val="11"/>
        <color rgb="FF1155CC"/>
        <rFont val="Calibri"/>
        <family val="2"/>
      </rPr>
      <t>https://www.pacificpower.net/content/dam/pcorp/documents/en/pacificpower/rates-regulation/oregon/tariffs/rates/047_Large_General_Service_Partial_Requirements_1_000_KW_and_Over_Delivery_Service.pdf</t>
    </r>
  </si>
  <si>
    <t>3 MW (Non-Residential); 5 MW (Microgrids and Emergency Systems)</t>
  </si>
  <si>
    <t>Net excess generation is credited to next bill, and the excess is reconciled annually</t>
  </si>
  <si>
    <t>Solar PV Requirements Charge Rider: 0.008 cents/kWh</t>
  </si>
  <si>
    <r>
      <t xml:space="preserve">Partial Service Rider:
Admin Fee - $86.43 (Both)
Backup Demand ($/kW):
Primary Voltage - $2.60
Secondary Voltage -  $5.01
Transmission Voltage -  $0.28
Maintenance Demand ($/kW):
Primary Voltage - $2.08
Secondary Voltage -  $4.01
Transmission Voltage -  $0.28
Tariff (pgs. 223-227): </t>
    </r>
    <r>
      <rPr>
        <u/>
        <sz val="11"/>
        <color rgb="FF1155CC"/>
        <rFont val="Calibri"/>
        <family val="2"/>
      </rPr>
      <t xml:space="preserve">https://www.firstenergycorp.com/content/dam/customer/Customer%20Choice/Files/PA/tariffs/FEPA-Retail-Tariff.pdf
</t>
    </r>
    <r>
      <rPr>
        <sz val="11"/>
        <color theme="1"/>
        <rFont val="Calibri"/>
        <family val="2"/>
        <scheme val="minor"/>
      </rPr>
      <t xml:space="preserve">Partial Service Rider is for on-site equipment that does not qualify for the Net Metering Rider; NM Rider is found on pgs. 187-191. and is eligible for Tier I and II systems under PA's Alternative Energy Portfolio Standard (found here: https://programs.dsireusa.org/system/program/detail/262#:~:text=Eligible%20technologies,sources%20by%20May%2031%2C%202021.) </t>
    </r>
  </si>
  <si>
    <t>Pennsylvania Electric Co.</t>
  </si>
  <si>
    <t>Solar PV Requirements Charge Rider: 0.006 cents/kWh</t>
  </si>
  <si>
    <r>
      <t xml:space="preserve">Partial Service Rider:
Admin Fee - $86.43 (Both)
Backup Demand ($/kW):
Primary Voltage - $0.44
Secondary Voltage -  $2.99
Transmission Voltage -  $0.08
Maintenance Demand ($/kW):
Primary Voltage -  $0.37
Secondary Voltage -  $2.39
Transmission Voltage - $0.08
Tariff (pgs. 223-227): </t>
    </r>
    <r>
      <rPr>
        <u/>
        <sz val="11"/>
        <color rgb="FF1155CC"/>
        <rFont val="Calibri"/>
        <family val="2"/>
      </rPr>
      <t>https://www.firstenergycorp.com/content/dam/customer/Customer%20Choice/Files/PA/tariffs/FEPA-Retail-Tariff.pdf</t>
    </r>
    <r>
      <rPr>
        <sz val="11"/>
        <color theme="1"/>
        <rFont val="Calibri"/>
        <family val="2"/>
        <scheme val="minor"/>
      </rPr>
      <t xml:space="preserve">  
Partial Service Rider is for on-site equipment that does not qualify for the Net Metering Rider; NM Rider is found on pgs. 187-191. and is eligible for Tier I and II systems under PA's Alternative Energy Portfolio Standard (found here: https://programs.dsireusa.org/system/program/detail/262#:~:text=Eligible%20technologies,sources%20by%20May%2031%2C%202021.) </t>
    </r>
  </si>
  <si>
    <t>West Penn Power Company</t>
  </si>
  <si>
    <t>1 MW or 100% of the customer's contract demand, whichever is less</t>
  </si>
  <si>
    <r>
      <t xml:space="preserve">Duke Energy Carolinas
Large General Service Tariff does not specify any standby fees.
</t>
    </r>
    <r>
      <rPr>
        <u/>
        <sz val="11"/>
        <color rgb="FF1155CC"/>
        <rFont val="Calibri"/>
        <family val="2"/>
      </rPr>
      <t xml:space="preserve">https://www.duke-energy.com/-/media/pdfs/for-your-home/rates/electric-sc/scschedulelgs.pdf?rev=4a21f7fca094402fa85af8d647d1b2c4
</t>
    </r>
    <r>
      <rPr>
        <sz val="11"/>
        <color theme="1"/>
        <rFont val="Calibri"/>
        <family val="2"/>
        <scheme val="minor"/>
      </rPr>
      <t xml:space="preserve">Duke's Net Metering Tariff (Nonresidential Solar Choice) is capped at 1 MW, and does not include standby fees: 
</t>
    </r>
    <r>
      <rPr>
        <u/>
        <sz val="11"/>
        <color rgb="FF1155CC"/>
        <rFont val="Calibri"/>
        <family val="2"/>
      </rPr>
      <t xml:space="preserve">https://www.duke-energy.com/-/media/pdfs/for-your-home/rates/electric-sc/scridernsc.pdf?rev=2619589a95dd48abbbb1bfe384aa8481
</t>
    </r>
    <r>
      <rPr>
        <sz val="11"/>
        <color theme="1"/>
        <rFont val="Calibri"/>
        <family val="2"/>
        <scheme val="minor"/>
      </rPr>
      <t xml:space="preserve">Larger systems up to 80 MW can interconnect via Duke's Parallel Generation Tariff, which does include Standby Charges of $1.8094/kW
</t>
    </r>
    <r>
      <rPr>
        <u/>
        <sz val="11"/>
        <color rgb="FF1155CC"/>
        <rFont val="Calibri"/>
        <family val="2"/>
      </rPr>
      <t>https://www.duke-energy.com/-/media/pdfs/for-your-home/rates/electric-sc/scschedulepg.pdf?rev=f60317c157774de8bd4665cfe1bb0e47</t>
    </r>
  </si>
  <si>
    <r>
      <t xml:space="preserve">No statewide cap; TVA does operate the Dispersed Power Production (DPP) Program allowing companies to sell all or any excess generation back to TVA.  
DPP: </t>
    </r>
    <r>
      <rPr>
        <u/>
        <sz val="11"/>
        <color rgb="FF1155CC"/>
        <rFont val="Calibri"/>
        <family val="2"/>
      </rPr>
      <t>https://www.tva.com/energy/valley-renewable-energy/dispersed-power-production-program</t>
    </r>
    <r>
      <rPr>
        <sz val="11"/>
        <color theme="1"/>
        <rFont val="Calibri"/>
        <family val="2"/>
        <scheme val="minor"/>
      </rPr>
      <t xml:space="preserve"> </t>
    </r>
  </si>
  <si>
    <t>Avoided Cost Rate (TVA DPP)</t>
  </si>
  <si>
    <t>Monthly (TVA DPP)</t>
  </si>
  <si>
    <r>
      <t xml:space="preserve">TVA Standby Power Rate - Schedule SP: $725/month
Tariff (pg. 20): </t>
    </r>
    <r>
      <rPr>
        <u/>
        <sz val="11"/>
        <color rgb="FF1155CC"/>
        <rFont val="Calibri"/>
        <family val="2"/>
      </rPr>
      <t>https://tva-azr-eastus-cdn-ep-tvawcm-prd.azureedge.net/cdn-tvawcma/docs/default-source/energy/valley-renewable-energy/dispersed-power-program/dispersed-power-production-guidelines-march.pdf?sfvrsn=98f8858_1</t>
    </r>
    <r>
      <rPr>
        <sz val="11"/>
        <color theme="1"/>
        <rFont val="Calibri"/>
        <family val="2"/>
        <scheme val="minor"/>
      </rPr>
      <t xml:space="preserve"> </t>
    </r>
  </si>
  <si>
    <t>Not Allowed</t>
  </si>
  <si>
    <r>
      <t xml:space="preserve">None; check TVA DPP guidelines for more information.
Guideline: </t>
    </r>
    <r>
      <rPr>
        <u/>
        <sz val="11"/>
        <color rgb="FF1155CC"/>
        <rFont val="Calibri"/>
        <family val="2"/>
      </rPr>
      <t>https://tva-azr-eastus-cdn-ep-tvawcm-prd.azureedge.net/cdn-tvawcma/docs/default-source/energy/valley-renewable-energy/dispersed-power-program/dispersed-power-production-guidelines-march.pdf?sfvrsn=98f8858_1</t>
    </r>
    <r>
      <rPr>
        <sz val="11"/>
        <color theme="1"/>
        <rFont val="Calibri"/>
        <family val="2"/>
        <scheme val="minor"/>
      </rPr>
      <t xml:space="preserve"> </t>
    </r>
  </si>
  <si>
    <t>Appalachian Electric Cooperative/TVA</t>
  </si>
  <si>
    <t>Middle Tennessee EMC/TVA</t>
  </si>
  <si>
    <t>June-September: $0.05636/kWh
October-May: $0.04745/kWh</t>
  </si>
  <si>
    <t>Instantaneous</t>
  </si>
  <si>
    <t>Rocky Mountain Power does not appear to charge standby rates</t>
  </si>
  <si>
    <t>Yes, Net Billing</t>
  </si>
  <si>
    <r>
      <t xml:space="preserve">We Energies: 
Net Metering Tariff (CGS-NM): 299 kW
</t>
    </r>
    <r>
      <rPr>
        <u/>
        <sz val="11"/>
        <color rgb="FF1155CC"/>
        <rFont val="Calibri"/>
        <family val="2"/>
      </rPr>
      <t>https://www.we-energies.com/pdfs/etariffs/wisconsin/elecrateswi.pdf#page=262</t>
    </r>
  </si>
  <si>
    <t>Avoided Cost Rate</t>
  </si>
  <si>
    <r>
      <rPr>
        <sz val="11"/>
        <color rgb="FF000000"/>
        <rFont val="Calibri"/>
        <family val="2"/>
      </rPr>
      <t>General Primary Service - Standby:
Reserved Demand: $1.939 - $1.993/kW</t>
    </r>
    <r>
      <rPr>
        <u/>
        <sz val="11"/>
        <color rgb="FF0563C1"/>
        <rFont val="Calibri"/>
        <family val="2"/>
      </rPr>
      <t xml:space="preserve">
https://www.we-energies.com/pdfs/etariffs/wisconsin/elecrateswi.pdf#page=150</t>
    </r>
  </si>
  <si>
    <t>No</t>
  </si>
  <si>
    <t>Yes, exact rules vary by utility</t>
  </si>
  <si>
    <r>
      <t xml:space="preserve">We Energies: 
Customer Use Tariff (CGS-CU): 1 MW
</t>
    </r>
    <r>
      <rPr>
        <u/>
        <sz val="11"/>
        <color rgb="FF1155CC"/>
        <rFont val="Calibri"/>
        <family val="2"/>
      </rPr>
      <t>https://www.we-energies.com/pdfs/etariffs/wisconsin/elecrateswi.pdf#page=269</t>
    </r>
  </si>
  <si>
    <r>
      <t xml:space="preserve">Wisconsin Public Service Co:
Parallel Generation - Purchase by WPSC (PG-2A):  5 MW
</t>
    </r>
    <r>
      <rPr>
        <u/>
        <sz val="11"/>
        <color rgb="FF1155CC"/>
        <rFont val="Calibri"/>
        <family val="2"/>
      </rPr>
      <t>https://www.wisconsinpublicservice.com/company/wi_tariffs/PG-2A.pdf</t>
    </r>
  </si>
  <si>
    <r>
      <t xml:space="preserve">Standby Service: 
Secondary: $3.50/kW
Primary: $2.75/kW
Transmission: $2.00/kW
</t>
    </r>
    <r>
      <rPr>
        <u/>
        <sz val="11"/>
        <color rgb="FF1155CC"/>
        <rFont val="Calibri"/>
        <family val="2"/>
      </rPr>
      <t>https://www.wisconsinpublicservice.com/company/wi_tariffs/CP_Rules.pdf</t>
    </r>
  </si>
  <si>
    <t>Process Gas Estimate % (example: 25 means 25% is for processes and 75% for HVAC)</t>
  </si>
  <si>
    <t>Cooling Load?</t>
  </si>
  <si>
    <t>Cooling Load Estimate, KWH/month for July/Aug</t>
  </si>
  <si>
    <t>Additional Notes</t>
  </si>
  <si>
    <t>Details on shifts</t>
  </si>
  <si>
    <t>Offices attached to large manufacturing complex</t>
  </si>
  <si>
    <t xml:space="preserve">3 shifts M-F with Sat 1st shift </t>
  </si>
  <si>
    <t>10 hours shifts M-Th 4-2, 2-12.  3rd shift 10-8 Paint.  Paint runs continous through weekend.  Friday is overtime</t>
  </si>
  <si>
    <t>Electric load higher in winter than summer.  Infrared heater use?</t>
  </si>
  <si>
    <t>Entire manufacturing facility is air conditioned</t>
  </si>
  <si>
    <t>Facility is currently moving from Defense facility that primarily did fabrication of cabs and parts to Access facility that will manufacture telehandlers.  Facility is air conditioned - electrical consumption nearly doubled when AC was installed.  Facility had no paint ovens but they are being installed as part of conversion.</t>
  </si>
  <si>
    <t>With facility changing, cannot say at this time</t>
  </si>
  <si>
    <t>2 shifts M-F, 1 shift that works F night and then 1 on Sat and Sun</t>
  </si>
  <si>
    <t>2 shifts M-F, second shift is smaller crew</t>
  </si>
  <si>
    <t>Facility still in ramp up phase.  Electric and gas usage will increase significantly in 24-25.</t>
  </si>
  <si>
    <t>WIll be changing as facility begins production.  Expect 3 shifts M-F when in full production</t>
  </si>
  <si>
    <t>Offices attached to manufacturing complex</t>
  </si>
  <si>
    <t>No significant proccesses that use gas</t>
  </si>
  <si>
    <t>2 shifts M-F, second shift is much smaller crew</t>
  </si>
  <si>
    <t>Only 1 paint oven.</t>
  </si>
  <si>
    <t>Only 1 touch up paint oven</t>
  </si>
  <si>
    <t>2 shifts M-F, weekends as needed typically at least one shift on Sat</t>
  </si>
  <si>
    <t>2 Shifts M-F</t>
  </si>
  <si>
    <t>M-F 3 shifts,  Sat 2 shorter shifts</t>
  </si>
  <si>
    <t>2 shifts M-F with occasional Sat</t>
  </si>
  <si>
    <t>Data center with attached offices</t>
  </si>
  <si>
    <t>No gas at facility.  Electric heat.  Data Center</t>
  </si>
  <si>
    <t>Small office area occupied M-F, 1 shift.  Data center runs 24-7</t>
  </si>
  <si>
    <t>1 shift M-Thurs with F as needed</t>
  </si>
  <si>
    <t xml:space="preserve">Large office building </t>
  </si>
  <si>
    <t>Office Building</t>
  </si>
  <si>
    <t>M-F, typically occupied from 6:30-5 with varying levels</t>
  </si>
  <si>
    <t>Site shared with South/ECoat.  Electric load higher in winter than summer.</t>
  </si>
  <si>
    <t>Data center.</t>
  </si>
  <si>
    <t>Very small office area occupied M-F, 1 shift.  Data center runs 24-7</t>
  </si>
  <si>
    <t>Waiting for response</t>
  </si>
  <si>
    <t>2022 Data; Propane: 1,190 MMBTU, $26,988  Winter electricity usage slightly higher than summer.</t>
  </si>
  <si>
    <t>2022 Data.  Winter electricity usage 15% higher than summer.</t>
  </si>
  <si>
    <t>Entire manufacturing facility will be air conditioned</t>
  </si>
  <si>
    <t>PV Size</t>
  </si>
  <si>
    <t>Wind Size</t>
  </si>
  <si>
    <t>CHP Size</t>
  </si>
  <si>
    <t>Cooling Load Fraction</t>
  </si>
  <si>
    <t>Net Metering Limit</t>
  </si>
  <si>
    <t>Average Elec Load</t>
  </si>
  <si>
    <t>Avg Addressable Fuel Load MMBtu/hr</t>
  </si>
  <si>
    <t>Heat Pump Annual Savings</t>
  </si>
  <si>
    <t>Eval</t>
  </si>
  <si>
    <t>Addressable Fuel Load MMBtu</t>
  </si>
  <si>
    <t>Done?</t>
  </si>
  <si>
    <t>Done</t>
  </si>
  <si>
    <t>TBD</t>
  </si>
  <si>
    <t>Defense - South Plant-ECoat</t>
  </si>
  <si>
    <t>Cooling Load Annual Ton-Hr</t>
  </si>
  <si>
    <t>Cooling too high</t>
  </si>
  <si>
    <t>Site Number</t>
  </si>
  <si>
    <t>Avg Addressable Fuel Load kWt</t>
  </si>
  <si>
    <t>cents/kWh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</si>
</sst>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quot;$&quot;* #,##0_);_(&quot;$&quot;* \(#,##0\);_(&quot;$&quot;* &quot;-&quot;??_);_(@_)"/>
    <numFmt numFmtId="165" formatCode="0.0"/>
    <numFmt numFmtId="166" formatCode="_(&quot;$&quot;* #,##0.0_);_(&quot;$&quot;* \(#,##0.0\);_(&quot;$&quot;* &quot;-&quot;??_);_(@_)"/>
    <numFmt numFmtId="167" formatCode="_(* #,##0_);_(* \(#,##0\);_(* &quot;-&quot;??_);_(@_)"/>
    <numFmt numFmtId="168" formatCode="&quot;$&quot;#,##0.00000"/>
  </numFmts>
  <fonts count="14" x14ac:knownFonts="1">
    <font>
      <sz val="11"/>
      <color theme="1"/>
      <name val="Calibri"/>
      <family val="2"/>
      <scheme val="minor"/>
    </font>
    <font>
      <sz val="11"/>
      <color theme="1"/>
      <name val="Calibri"/>
      <family val="2"/>
      <scheme val="minor"/>
    </font>
    <font>
      <sz val="8"/>
      <name val="Calibri"/>
      <family val="2"/>
      <scheme val="minor"/>
    </font>
    <font>
      <b/>
      <sz val="11"/>
      <color theme="1"/>
      <name val="Calibri"/>
      <family val="2"/>
      <scheme val="minor"/>
    </font>
    <font>
      <sz val="11"/>
      <color theme="1"/>
      <name val="Calibri"/>
      <family val="2"/>
    </font>
    <font>
      <sz val="11"/>
      <color theme="1"/>
      <name val="Calibri"/>
      <scheme val="minor"/>
    </font>
    <font>
      <sz val="11"/>
      <color rgb="FF222222"/>
      <name val="Calibri"/>
      <family val="2"/>
    </font>
    <font>
      <b/>
      <sz val="11"/>
      <color theme="1"/>
      <name val="Calibri"/>
      <family val="2"/>
    </font>
    <font>
      <u/>
      <sz val="11"/>
      <color rgb="FF0000FF"/>
      <name val="Calibri"/>
      <family val="2"/>
    </font>
    <font>
      <u/>
      <sz val="11"/>
      <color rgb="FF1155CC"/>
      <name val="Calibri"/>
      <family val="2"/>
    </font>
    <font>
      <sz val="11"/>
      <color rgb="FF000000"/>
      <name val="Calibri"/>
      <family val="2"/>
    </font>
    <font>
      <u/>
      <sz val="11"/>
      <color rgb="FF0563C1"/>
      <name val="Calibri"/>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FF00"/>
        <bgColor rgb="FFFFFF00"/>
      </patternFill>
    </fill>
    <fill>
      <patternFill patternType="solid">
        <fgColor rgb="FFFFC000"/>
        <bgColor indexed="64"/>
      </patternFill>
    </fill>
  </fills>
  <borders count="1">
    <border>
      <left/>
      <right/>
      <top/>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0" fontId="5" fillId="0" borderId="0"/>
  </cellStyleXfs>
  <cellXfs count="47">
    <xf numFmtId="0" fontId="0" fillId="0" borderId="0" xfId="0"/>
    <xf numFmtId="0" fontId="0" fillId="0" borderId="0" xfId="0" applyAlignment="1">
      <alignment wrapText="1"/>
    </xf>
    <xf numFmtId="1" fontId="0" fillId="0" borderId="0" xfId="0" applyNumberFormat="1"/>
    <xf numFmtId="164" fontId="0" fillId="0" borderId="0" xfId="1" applyNumberFormat="1" applyFont="1" applyAlignment="1">
      <alignment wrapText="1"/>
    </xf>
    <xf numFmtId="3" fontId="0" fillId="0" borderId="0" xfId="0" applyNumberFormat="1"/>
    <xf numFmtId="164" fontId="0" fillId="0" borderId="0" xfId="1" applyNumberFormat="1" applyFont="1" applyFill="1" applyAlignment="1">
      <alignment wrapText="1"/>
    </xf>
    <xf numFmtId="0" fontId="0" fillId="0" borderId="0" xfId="0" applyAlignment="1">
      <alignment horizontal="right" wrapText="1"/>
    </xf>
    <xf numFmtId="165" fontId="0" fillId="0" borderId="0" xfId="0" applyNumberFormat="1" applyAlignment="1">
      <alignment wrapText="1"/>
    </xf>
    <xf numFmtId="0" fontId="3" fillId="0" borderId="0" xfId="0" applyFont="1" applyAlignment="1">
      <alignment horizontal="center"/>
    </xf>
    <xf numFmtId="0" fontId="0" fillId="0" borderId="0" xfId="0" applyAlignment="1">
      <alignment horizontal="center"/>
    </xf>
    <xf numFmtId="0" fontId="3" fillId="0" borderId="0" xfId="0" applyFont="1"/>
    <xf numFmtId="0" fontId="0" fillId="2" borderId="0" xfId="0" applyFill="1" applyAlignment="1">
      <alignment wrapText="1"/>
    </xf>
    <xf numFmtId="44" fontId="0" fillId="0" borderId="0" xfId="0" applyNumberFormat="1" applyAlignment="1">
      <alignment wrapText="1"/>
    </xf>
    <xf numFmtId="166" fontId="0" fillId="0" borderId="0" xfId="0" applyNumberFormat="1" applyAlignment="1">
      <alignment wrapText="1"/>
    </xf>
    <xf numFmtId="2" fontId="0" fillId="0" borderId="0" xfId="0" applyNumberFormat="1"/>
    <xf numFmtId="167" fontId="0" fillId="0" borderId="0" xfId="2" applyNumberFormat="1" applyFont="1" applyAlignment="1">
      <alignment wrapText="1"/>
    </xf>
    <xf numFmtId="0" fontId="0" fillId="2" borderId="0" xfId="0" applyFill="1" applyAlignment="1">
      <alignment horizontal="right" wrapText="1"/>
    </xf>
    <xf numFmtId="0" fontId="0" fillId="2" borderId="0" xfId="0" quotePrefix="1" applyFill="1" applyAlignment="1">
      <alignment horizontal="right" wrapText="1"/>
    </xf>
    <xf numFmtId="3" fontId="0" fillId="2" borderId="0" xfId="0" applyNumberFormat="1" applyFill="1"/>
    <xf numFmtId="164" fontId="0" fillId="2" borderId="0" xfId="1" applyNumberFormat="1" applyFont="1" applyFill="1" applyAlignment="1">
      <alignment wrapText="1"/>
    </xf>
    <xf numFmtId="44" fontId="0" fillId="0" borderId="0" xfId="0" applyNumberFormat="1"/>
    <xf numFmtId="0" fontId="0" fillId="3" borderId="0" xfId="0" applyFill="1"/>
    <xf numFmtId="0" fontId="0" fillId="2" borderId="0" xfId="0" applyFill="1"/>
    <xf numFmtId="0" fontId="5" fillId="0" borderId="0" xfId="3"/>
    <xf numFmtId="0" fontId="6" fillId="0" borderId="0" xfId="3" applyFont="1" applyAlignment="1">
      <alignment horizontal="left" vertical="center" wrapText="1" indent="1"/>
    </xf>
    <xf numFmtId="0" fontId="4" fillId="0" borderId="0" xfId="3" applyFont="1" applyAlignment="1">
      <alignment wrapText="1"/>
    </xf>
    <xf numFmtId="0" fontId="1" fillId="0" borderId="0" xfId="3" applyFont="1"/>
    <xf numFmtId="0" fontId="4" fillId="0" borderId="0" xfId="3" applyFont="1" applyAlignment="1">
      <alignment horizontal="right" wrapText="1"/>
    </xf>
    <xf numFmtId="0" fontId="7" fillId="0" borderId="0" xfId="3" applyFont="1"/>
    <xf numFmtId="0" fontId="1" fillId="0" borderId="0" xfId="3" applyFont="1" applyAlignment="1">
      <alignment wrapText="1"/>
    </xf>
    <xf numFmtId="0" fontId="8" fillId="0" borderId="0" xfId="3" applyFont="1" applyAlignment="1">
      <alignment wrapText="1"/>
    </xf>
    <xf numFmtId="0" fontId="8" fillId="0" borderId="0" xfId="3" applyFont="1"/>
    <xf numFmtId="3" fontId="4" fillId="0" borderId="0" xfId="3" applyNumberFormat="1" applyFont="1"/>
    <xf numFmtId="1" fontId="4" fillId="0" borderId="0" xfId="3" applyNumberFormat="1" applyFont="1"/>
    <xf numFmtId="164" fontId="4" fillId="0" borderId="0" xfId="3" applyNumberFormat="1" applyFont="1" applyAlignment="1">
      <alignment wrapText="1"/>
    </xf>
    <xf numFmtId="0" fontId="4" fillId="0" borderId="0" xfId="3" quotePrefix="1" applyFont="1" applyAlignment="1">
      <alignment horizontal="right" wrapText="1"/>
    </xf>
    <xf numFmtId="0" fontId="1" fillId="4" borderId="0" xfId="3" applyFont="1" applyFill="1"/>
    <xf numFmtId="168" fontId="1" fillId="0" borderId="0" xfId="3" applyNumberFormat="1" applyFont="1" applyAlignment="1">
      <alignment wrapText="1"/>
    </xf>
    <xf numFmtId="16" fontId="4" fillId="0" borderId="0" xfId="3" quotePrefix="1" applyNumberFormat="1" applyFont="1" applyAlignment="1">
      <alignment horizontal="right" wrapText="1"/>
    </xf>
    <xf numFmtId="0" fontId="3" fillId="0" borderId="0" xfId="3" applyFont="1"/>
    <xf numFmtId="0" fontId="1" fillId="0" borderId="0" xfId="0" applyFont="1" applyAlignment="1">
      <alignment wrapText="1"/>
    </xf>
    <xf numFmtId="9" fontId="0" fillId="0" borderId="0" xfId="0" applyNumberFormat="1" applyAlignment="1">
      <alignment wrapText="1"/>
    </xf>
    <xf numFmtId="1" fontId="0" fillId="0" borderId="0" xfId="0" applyNumberFormat="1" applyAlignment="1">
      <alignment wrapText="1"/>
    </xf>
    <xf numFmtId="164" fontId="0" fillId="0" borderId="0" xfId="0" applyNumberFormat="1"/>
    <xf numFmtId="0" fontId="0" fillId="5" borderId="0" xfId="0" applyFill="1"/>
    <xf numFmtId="1" fontId="0" fillId="3" borderId="0" xfId="0" applyNumberFormat="1" applyFill="1" applyAlignment="1">
      <alignment wrapText="1"/>
    </xf>
    <xf numFmtId="11" fontId="0" fillId="0" borderId="0" xfId="0" applyNumberFormat="1"/>
  </cellXfs>
  <cellStyles count="4">
    <cellStyle name="Comma" xfId="2" builtinId="3"/>
    <cellStyle name="Currency" xfId="1" builtinId="4"/>
    <cellStyle name="Normal" xfId="0" builtinId="0"/>
    <cellStyle name="Normal 2" xfId="3" xr:uid="{98F158B7-EB1E-4251-B938-E3473C217247}"/>
  </cellStyles>
  <dxfs count="0"/>
  <tableStyles count="0" defaultTableStyle="TableStyleMedium2" defaultPivotStyle="PivotStyleLight16"/>
  <colors>
    <mruColors>
      <color rgb="FFFF9900"/>
      <color rgb="FFFF99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360" b="1" i="0" u="none" strike="noStrike" kern="1200" baseline="0">
                <a:solidFill>
                  <a:schemeClr val="tx2"/>
                </a:solidFill>
                <a:latin typeface="+mn-lt"/>
                <a:ea typeface="+mn-ea"/>
                <a:cs typeface="+mn-cs"/>
              </a:defRPr>
            </a:pPr>
            <a:r>
              <a:rPr lang="en-US"/>
              <a:t>Average Electric and Nat.</a:t>
            </a:r>
            <a:r>
              <a:rPr lang="en-US" baseline="0"/>
              <a:t> Gas </a:t>
            </a:r>
            <a:r>
              <a:rPr lang="en-US"/>
              <a:t>Load</a:t>
            </a:r>
          </a:p>
        </c:rich>
      </c:tx>
      <c:overlay val="0"/>
      <c:spPr>
        <a:noFill/>
        <a:ln>
          <a:noFill/>
        </a:ln>
        <a:effectLst/>
      </c:spPr>
      <c:txPr>
        <a:bodyPr rot="0" spcFirstLastPara="1" vertOverflow="ellipsis" vert="horz" wrap="square" anchor="ctr" anchorCtr="1"/>
        <a:lstStyle/>
        <a:p>
          <a:pPr>
            <a:defRPr sz="336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1418660902681283"/>
          <c:y val="0.14995105525139982"/>
          <c:w val="0.67062827440687556"/>
          <c:h val="0.6386904880818145"/>
        </c:manualLayout>
      </c:layout>
      <c:barChart>
        <c:barDir val="col"/>
        <c:grouping val="clustered"/>
        <c:varyColors val="0"/>
        <c:ser>
          <c:idx val="0"/>
          <c:order val="0"/>
          <c:tx>
            <c:v>Electric</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f>'OshKosh Data'!$AF$2:$AF$28</c:f>
              <c:numCache>
                <c:formatCode>General</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Cache>
            </c:numRef>
          </c:cat>
          <c:val>
            <c:numRef>
              <c:f>'OshKosh Data'!$Z$2:$Z$28</c:f>
              <c:numCache>
                <c:formatCode>0.0</c:formatCode>
                <c:ptCount val="27"/>
                <c:pt idx="0">
                  <c:v>2079.0926361872148</c:v>
                </c:pt>
                <c:pt idx="1">
                  <c:v>1304.6509817351598</c:v>
                </c:pt>
                <c:pt idx="2">
                  <c:v>716.58672260273977</c:v>
                </c:pt>
                <c:pt idx="3">
                  <c:v>1352.6088280057077</c:v>
                </c:pt>
                <c:pt idx="4">
                  <c:v>1318.9119063173516</c:v>
                </c:pt>
                <c:pt idx="5">
                  <c:v>1258.6157153321917</c:v>
                </c:pt>
                <c:pt idx="6">
                  <c:v>761.67096595433782</c:v>
                </c:pt>
                <c:pt idx="7">
                  <c:v>563.25536529566216</c:v>
                </c:pt>
                <c:pt idx="8">
                  <c:v>553.41729747146121</c:v>
                </c:pt>
                <c:pt idx="9">
                  <c:v>442.90163696232878</c:v>
                </c:pt>
                <c:pt idx="10">
                  <c:v>367.84281674429224</c:v>
                </c:pt>
                <c:pt idx="11">
                  <c:v>361.97135807876714</c:v>
                </c:pt>
                <c:pt idx="12">
                  <c:v>358.96118292579905</c:v>
                </c:pt>
                <c:pt idx="13">
                  <c:v>350.3561994714612</c:v>
                </c:pt>
                <c:pt idx="14">
                  <c:v>325.56073846689497</c:v>
                </c:pt>
                <c:pt idx="15">
                  <c:v>275.40591766095889</c:v>
                </c:pt>
                <c:pt idx="16">
                  <c:v>252.38688252397259</c:v>
                </c:pt>
                <c:pt idx="17">
                  <c:v>248.0405354920091</c:v>
                </c:pt>
                <c:pt idx="18">
                  <c:v>243.47101066095891</c:v>
                </c:pt>
                <c:pt idx="19">
                  <c:v>227.44800401255708</c:v>
                </c:pt>
                <c:pt idx="20">
                  <c:v>196.65393197945207</c:v>
                </c:pt>
                <c:pt idx="21">
                  <c:v>163.95225425114154</c:v>
                </c:pt>
                <c:pt idx="22">
                  <c:v>79.250570776255714</c:v>
                </c:pt>
                <c:pt idx="23">
                  <c:v>508.1784851598174</c:v>
                </c:pt>
                <c:pt idx="24">
                  <c:v>435.55773858447486</c:v>
                </c:pt>
                <c:pt idx="25">
                  <c:v>69.59838127853881</c:v>
                </c:pt>
                <c:pt idx="26">
                  <c:v>63.812785388127857</c:v>
                </c:pt>
              </c:numCache>
            </c:numRef>
          </c:val>
          <c:extLst>
            <c:ext xmlns:c16="http://schemas.microsoft.com/office/drawing/2014/chart" uri="{C3380CC4-5D6E-409C-BE32-E72D297353CC}">
              <c16:uniqueId val="{00000000-9C12-4C6E-8DDC-45CBB9053983}"/>
            </c:ext>
          </c:extLst>
        </c:ser>
        <c:ser>
          <c:idx val="1"/>
          <c:order val="1"/>
          <c:tx>
            <c:v>Nat. Gas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val>
            <c:numRef>
              <c:f>'OshKosh Data'!$AM$2:$AM$28</c:f>
              <c:numCache>
                <c:formatCode>General</c:formatCode>
                <c:ptCount val="27"/>
                <c:pt idx="0">
                  <c:v>3132.408712953074</c:v>
                </c:pt>
                <c:pt idx="1">
                  <c:v>2823.392100536918</c:v>
                </c:pt>
                <c:pt idx="2">
                  <c:v>1067.3524814380617</c:v>
                </c:pt>
                <c:pt idx="3">
                  <c:v>59.219582577205358</c:v>
                </c:pt>
                <c:pt idx="4">
                  <c:v>3845.758964375666</c:v>
                </c:pt>
                <c:pt idx="5">
                  <c:v>4120.4198460008192</c:v>
                </c:pt>
                <c:pt idx="6">
                  <c:v>446.47064918605838</c:v>
                </c:pt>
                <c:pt idx="7">
                  <c:v>571.02942274647103</c:v>
                </c:pt>
                <c:pt idx="8">
                  <c:v>171.99209357786378</c:v>
                </c:pt>
                <c:pt idx="9">
                  <c:v>910.9973948513707</c:v>
                </c:pt>
                <c:pt idx="10">
                  <c:v>254.00135567724979</c:v>
                </c:pt>
                <c:pt idx="11">
                  <c:v>1006.737210423057</c:v>
                </c:pt>
                <c:pt idx="12">
                  <c:v>1225.8423051598711</c:v>
                </c:pt>
                <c:pt idx="13">
                  <c:v>732.00852269989878</c:v>
                </c:pt>
                <c:pt idx="14">
                  <c:v>588.85162021330825</c:v>
                </c:pt>
                <c:pt idx="15">
                  <c:v>3.345699036973989E-2</c:v>
                </c:pt>
                <c:pt idx="16">
                  <c:v>656.68929775282777</c:v>
                </c:pt>
                <c:pt idx="17">
                  <c:v>367.25358157081911</c:v>
                </c:pt>
                <c:pt idx="18">
                  <c:v>954.22971433417922</c:v>
                </c:pt>
                <c:pt idx="19">
                  <c:v>390.56047819407189</c:v>
                </c:pt>
                <c:pt idx="20">
                  <c:v>3.8135314790130992</c:v>
                </c:pt>
                <c:pt idx="21">
                  <c:v>337.41772450978823</c:v>
                </c:pt>
                <c:pt idx="22">
                  <c:v>13.098411729753167</c:v>
                </c:pt>
                <c:pt idx="23">
                  <c:v>0</c:v>
                </c:pt>
                <c:pt idx="24">
                  <c:v>1415.0259358589346</c:v>
                </c:pt>
                <c:pt idx="25">
                  <c:v>123.40948478911389</c:v>
                </c:pt>
                <c:pt idx="26">
                  <c:v>52.731562521747037</c:v>
                </c:pt>
              </c:numCache>
            </c:numRef>
          </c:val>
          <c:extLst>
            <c:ext xmlns:c16="http://schemas.microsoft.com/office/drawing/2014/chart" uri="{C3380CC4-5D6E-409C-BE32-E72D297353CC}">
              <c16:uniqueId val="{00000002-9C12-4C6E-8DDC-45CBB9053983}"/>
            </c:ext>
          </c:extLst>
        </c:ser>
        <c:dLbls>
          <c:showLegendKey val="0"/>
          <c:showVal val="0"/>
          <c:showCatName val="0"/>
          <c:showSerName val="0"/>
          <c:showPercent val="0"/>
          <c:showBubbleSize val="0"/>
        </c:dLbls>
        <c:gapWidth val="100"/>
        <c:axId val="566760960"/>
        <c:axId val="566758440"/>
      </c:barChart>
      <c:catAx>
        <c:axId val="566760960"/>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2"/>
                    </a:solidFill>
                    <a:latin typeface="+mn-lt"/>
                    <a:ea typeface="+mn-ea"/>
                    <a:cs typeface="+mn-cs"/>
                  </a:defRPr>
                </a:pPr>
                <a:r>
                  <a:rPr lang="en-US" b="0"/>
                  <a:t>Site</a:t>
                </a:r>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2"/>
                </a:solidFill>
                <a:latin typeface="+mn-lt"/>
                <a:ea typeface="+mn-ea"/>
                <a:cs typeface="+mn-cs"/>
              </a:defRPr>
            </a:pPr>
            <a:endParaRPr lang="en-US"/>
          </a:p>
        </c:txPr>
        <c:crossAx val="566758440"/>
        <c:crosses val="autoZero"/>
        <c:auto val="1"/>
        <c:lblAlgn val="ctr"/>
        <c:lblOffset val="100"/>
        <c:noMultiLvlLbl val="0"/>
      </c:catAx>
      <c:valAx>
        <c:axId val="56675844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2"/>
                    </a:solidFill>
                    <a:latin typeface="+mn-lt"/>
                    <a:ea typeface="+mn-ea"/>
                    <a:cs typeface="+mn-cs"/>
                  </a:defRPr>
                </a:pPr>
                <a:r>
                  <a:rPr lang="en-US" b="0"/>
                  <a:t>Avg  Load (kW)</a:t>
                </a:r>
              </a:p>
            </c:rich>
          </c:tx>
          <c:layout>
            <c:manualLayout>
              <c:xMode val="edge"/>
              <c:yMode val="edge"/>
              <c:x val="3.3700169831712215E-2"/>
              <c:y val="0.30592252745507287"/>
            </c:manualLayout>
          </c:layout>
          <c:overlay val="0"/>
          <c:spPr>
            <a:noFill/>
            <a:ln>
              <a:noFill/>
            </a:ln>
            <a:effectLst/>
          </c:spPr>
          <c:txPr>
            <a:bodyPr rot="-5400000" spcFirstLastPara="1" vertOverflow="ellipsis" vert="horz" wrap="square" anchor="ctr" anchorCtr="1"/>
            <a:lstStyle/>
            <a:p>
              <a:pPr>
                <a:defRPr sz="2800" b="0"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2"/>
                </a:solidFill>
                <a:latin typeface="+mn-lt"/>
                <a:ea typeface="+mn-ea"/>
                <a:cs typeface="+mn-cs"/>
              </a:defRPr>
            </a:pPr>
            <a:endParaRPr lang="en-US"/>
          </a:p>
        </c:txPr>
        <c:crossAx val="566760960"/>
        <c:crosses val="autoZero"/>
        <c:crossBetween val="between"/>
      </c:valAx>
      <c:spPr>
        <a:noFill/>
        <a:ln>
          <a:noFill/>
        </a:ln>
        <a:effectLst/>
      </c:spPr>
    </c:plotArea>
    <c:legend>
      <c:legendPos val="r"/>
      <c:layout>
        <c:manualLayout>
          <c:xMode val="edge"/>
          <c:yMode val="edge"/>
          <c:x val="0.56089269723637492"/>
          <c:y val="0.1970644285811132"/>
          <c:w val="0.23518573413617416"/>
          <c:h val="0.17750061160467054"/>
        </c:manualLayout>
      </c:layout>
      <c:overlay val="0"/>
      <c:spPr>
        <a:solidFill>
          <a:schemeClr val="bg1"/>
        </a:solidFill>
        <a:ln>
          <a:solidFill>
            <a:schemeClr val="tx1"/>
          </a:solidFill>
        </a:ln>
        <a:effectLst/>
      </c:spPr>
      <c:txPr>
        <a:bodyPr rot="0" spcFirstLastPara="1" vertOverflow="ellipsis" vert="horz" wrap="square" anchor="ctr" anchorCtr="1"/>
        <a:lstStyle/>
        <a:p>
          <a:pPr>
            <a:defRPr sz="28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28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360" b="1" i="0" u="none" strike="noStrike" kern="1200" baseline="0">
                <a:solidFill>
                  <a:schemeClr val="tx2"/>
                </a:solidFill>
                <a:latin typeface="+mn-lt"/>
                <a:ea typeface="+mn-ea"/>
                <a:cs typeface="+mn-cs"/>
              </a:defRPr>
            </a:pPr>
            <a:r>
              <a:rPr lang="en-US"/>
              <a:t>Electric and Nat.</a:t>
            </a:r>
            <a:r>
              <a:rPr lang="en-US" baseline="0"/>
              <a:t> Gas Price</a:t>
            </a:r>
            <a:endParaRPr lang="en-US"/>
          </a:p>
        </c:rich>
      </c:tx>
      <c:overlay val="0"/>
      <c:spPr>
        <a:noFill/>
        <a:ln>
          <a:noFill/>
        </a:ln>
        <a:effectLst/>
      </c:spPr>
      <c:txPr>
        <a:bodyPr rot="0" spcFirstLastPara="1" vertOverflow="ellipsis" vert="horz" wrap="square" anchor="ctr" anchorCtr="1"/>
        <a:lstStyle/>
        <a:p>
          <a:pPr>
            <a:defRPr sz="336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1418660902681283"/>
          <c:y val="0.14995105525139982"/>
          <c:w val="0.67062827440687556"/>
          <c:h val="0.6386904880818145"/>
        </c:manualLayout>
      </c:layout>
      <c:barChart>
        <c:barDir val="col"/>
        <c:grouping val="clustered"/>
        <c:varyColors val="0"/>
        <c:ser>
          <c:idx val="0"/>
          <c:order val="0"/>
          <c:tx>
            <c:v>Electricity Blended (Cent/kWh)</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f>'OshKosh Data'!$AF$2:$AF$28</c:f>
              <c:numCache>
                <c:formatCode>General</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Cache>
            </c:numRef>
          </c:cat>
          <c:val>
            <c:numRef>
              <c:f>'OshKosh Data'!$AN$2:$AN$28</c:f>
              <c:numCache>
                <c:formatCode>_("$"* #,##0.00_);_("$"* \(#,##0.00\);_("$"* "-"??_);_(@_)</c:formatCode>
                <c:ptCount val="27"/>
                <c:pt idx="0">
                  <c:v>7.8293532609545231</c:v>
                </c:pt>
                <c:pt idx="1">
                  <c:v>10.801228474600522</c:v>
                </c:pt>
                <c:pt idx="2">
                  <c:v>11.687476243467355</c:v>
                </c:pt>
                <c:pt idx="3">
                  <c:v>7.1081033409441332</c:v>
                </c:pt>
                <c:pt idx="4">
                  <c:v>13.07292003671493</c:v>
                </c:pt>
                <c:pt idx="5">
                  <c:v>8.4001571950601353</c:v>
                </c:pt>
                <c:pt idx="6">
                  <c:v>11.714809607723407</c:v>
                </c:pt>
                <c:pt idx="7">
                  <c:v>10.588080890888051</c:v>
                </c:pt>
                <c:pt idx="8">
                  <c:v>10.489337687527119</c:v>
                </c:pt>
                <c:pt idx="9">
                  <c:v>9.9339549469953106</c:v>
                </c:pt>
                <c:pt idx="10">
                  <c:v>8.5916331345552663</c:v>
                </c:pt>
                <c:pt idx="11">
                  <c:v>10.580318375859296</c:v>
                </c:pt>
                <c:pt idx="12">
                  <c:v>11.425171879549596</c:v>
                </c:pt>
                <c:pt idx="13">
                  <c:v>9.4965995689416474</c:v>
                </c:pt>
                <c:pt idx="14">
                  <c:v>8.4990327509480341</c:v>
                </c:pt>
                <c:pt idx="15">
                  <c:v>8.3238659855175783</c:v>
                </c:pt>
                <c:pt idx="16">
                  <c:v>11.628845449912982</c:v>
                </c:pt>
                <c:pt idx="17">
                  <c:v>10.637554178269381</c:v>
                </c:pt>
                <c:pt idx="18">
                  <c:v>10.65634629031317</c:v>
                </c:pt>
                <c:pt idx="19">
                  <c:v>9.3864719608475653</c:v>
                </c:pt>
                <c:pt idx="20">
                  <c:v>8.9124068819447313</c:v>
                </c:pt>
                <c:pt idx="21">
                  <c:v>14.298596895962708</c:v>
                </c:pt>
                <c:pt idx="22">
                  <c:v>15.95338754168257</c:v>
                </c:pt>
                <c:pt idx="23">
                  <c:v>10.787846258660338</c:v>
                </c:pt>
                <c:pt idx="24">
                  <c:v>8.4036950377424944</c:v>
                </c:pt>
                <c:pt idx="25">
                  <c:v>11.903889474677138</c:v>
                </c:pt>
                <c:pt idx="26">
                  <c:v>13.956148479427549</c:v>
                </c:pt>
              </c:numCache>
            </c:numRef>
          </c:val>
          <c:extLst>
            <c:ext xmlns:c16="http://schemas.microsoft.com/office/drawing/2014/chart" uri="{C3380CC4-5D6E-409C-BE32-E72D297353CC}">
              <c16:uniqueId val="{00000000-1D04-41E6-84AE-A5F7202D5B56}"/>
            </c:ext>
          </c:extLst>
        </c:ser>
        <c:ser>
          <c:idx val="1"/>
          <c:order val="1"/>
          <c:tx>
            <c:v>Nat. Gas ($/MMBtu)</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val>
            <c:numRef>
              <c:f>'OshKosh Data'!$Y$2:$Y$28</c:f>
              <c:numCache>
                <c:formatCode>_("$"* #,##0.0_);_("$"* \(#,##0.0\);_("$"* "-"??_);_(@_)</c:formatCode>
                <c:ptCount val="27"/>
                <c:pt idx="0">
                  <c:v>7.365146623032075</c:v>
                </c:pt>
                <c:pt idx="1">
                  <c:v>4.8669012475061635</c:v>
                </c:pt>
                <c:pt idx="2">
                  <c:v>4.6697827710231534</c:v>
                </c:pt>
                <c:pt idx="3">
                  <c:v>16.98770398350198</c:v>
                </c:pt>
                <c:pt idx="4">
                  <c:v>8.3126212002795317</c:v>
                </c:pt>
                <c:pt idx="5">
                  <c:v>4.3499411550520346</c:v>
                </c:pt>
                <c:pt idx="6">
                  <c:v>9.2645707223676705</c:v>
                </c:pt>
                <c:pt idx="7">
                  <c:v>5.9464186633505003</c:v>
                </c:pt>
                <c:pt idx="8">
                  <c:v>7.038376550776821</c:v>
                </c:pt>
                <c:pt idx="9">
                  <c:v>4.930388497094869</c:v>
                </c:pt>
                <c:pt idx="10">
                  <c:v>13.569505933776323</c:v>
                </c:pt>
                <c:pt idx="11">
                  <c:v>8.1997162763131737</c:v>
                </c:pt>
                <c:pt idx="12">
                  <c:v>4.6811231705725103</c:v>
                </c:pt>
                <c:pt idx="13">
                  <c:v>7.1402510930397636</c:v>
                </c:pt>
                <c:pt idx="14">
                  <c:v>18.817941971880714</c:v>
                </c:pt>
                <c:pt idx="15" formatCode="General">
                  <c:v>20</c:v>
                </c:pt>
                <c:pt idx="16">
                  <c:v>16.360329375994613</c:v>
                </c:pt>
                <c:pt idx="17">
                  <c:v>6.1091855367361338</c:v>
                </c:pt>
                <c:pt idx="18">
                  <c:v>4.7320988641487549</c:v>
                </c:pt>
                <c:pt idx="19">
                  <c:v>7.8649221926329096</c:v>
                </c:pt>
                <c:pt idx="20">
                  <c:v>10.045130988716748</c:v>
                </c:pt>
                <c:pt idx="21">
                  <c:v>6.5950906072107687</c:v>
                </c:pt>
                <c:pt idx="22">
                  <c:v>9.4444444444444446</c:v>
                </c:pt>
                <c:pt idx="23">
                  <c:v>11.164238276299113</c:v>
                </c:pt>
                <c:pt idx="24">
                  <c:v>1.0535005064562533</c:v>
                </c:pt>
                <c:pt idx="25">
                  <c:v>11.101778522582913</c:v>
                </c:pt>
                <c:pt idx="26">
                  <c:v>7.7792525854958443</c:v>
                </c:pt>
              </c:numCache>
            </c:numRef>
          </c:val>
          <c:extLst>
            <c:ext xmlns:c16="http://schemas.microsoft.com/office/drawing/2014/chart" uri="{C3380CC4-5D6E-409C-BE32-E72D297353CC}">
              <c16:uniqueId val="{00000001-1D04-41E6-84AE-A5F7202D5B56}"/>
            </c:ext>
          </c:extLst>
        </c:ser>
        <c:dLbls>
          <c:showLegendKey val="0"/>
          <c:showVal val="0"/>
          <c:showCatName val="0"/>
          <c:showSerName val="0"/>
          <c:showPercent val="0"/>
          <c:showBubbleSize val="0"/>
        </c:dLbls>
        <c:gapWidth val="100"/>
        <c:axId val="566760960"/>
        <c:axId val="566758440"/>
      </c:barChart>
      <c:catAx>
        <c:axId val="566760960"/>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2"/>
                    </a:solidFill>
                    <a:latin typeface="+mn-lt"/>
                    <a:ea typeface="+mn-ea"/>
                    <a:cs typeface="+mn-cs"/>
                  </a:defRPr>
                </a:pPr>
                <a:r>
                  <a:rPr lang="en-US" b="0"/>
                  <a:t>Site</a:t>
                </a:r>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2"/>
                </a:solidFill>
                <a:latin typeface="+mn-lt"/>
                <a:ea typeface="+mn-ea"/>
                <a:cs typeface="+mn-cs"/>
              </a:defRPr>
            </a:pPr>
            <a:endParaRPr lang="en-US"/>
          </a:p>
        </c:txPr>
        <c:crossAx val="566758440"/>
        <c:crosses val="autoZero"/>
        <c:auto val="1"/>
        <c:lblAlgn val="ctr"/>
        <c:lblOffset val="100"/>
        <c:noMultiLvlLbl val="0"/>
      </c:catAx>
      <c:valAx>
        <c:axId val="56675844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2"/>
                    </a:solidFill>
                    <a:latin typeface="+mn-lt"/>
                    <a:ea typeface="+mn-ea"/>
                    <a:cs typeface="+mn-cs"/>
                  </a:defRPr>
                </a:pPr>
                <a:r>
                  <a:rPr lang="en-US" b="0"/>
                  <a:t>Elec</a:t>
                </a:r>
                <a:r>
                  <a:rPr lang="en-US" b="0" baseline="0"/>
                  <a:t> and Nat. Gas Price</a:t>
                </a:r>
                <a:endParaRPr lang="en-US" b="0"/>
              </a:p>
            </c:rich>
          </c:tx>
          <c:layout>
            <c:manualLayout>
              <c:xMode val="edge"/>
              <c:yMode val="edge"/>
              <c:x val="5.5922392053934435E-2"/>
              <c:y val="0.21026002450348671"/>
            </c:manualLayout>
          </c:layout>
          <c:overlay val="0"/>
          <c:spPr>
            <a:noFill/>
            <a:ln>
              <a:noFill/>
            </a:ln>
            <a:effectLst/>
          </c:spPr>
          <c:txPr>
            <a:bodyPr rot="-5400000" spcFirstLastPara="1" vertOverflow="ellipsis" vert="horz" wrap="square" anchor="ctr" anchorCtr="1"/>
            <a:lstStyle/>
            <a:p>
              <a:pPr>
                <a:defRPr sz="2800" b="0"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2"/>
                </a:solidFill>
                <a:latin typeface="+mn-lt"/>
                <a:ea typeface="+mn-ea"/>
                <a:cs typeface="+mn-cs"/>
              </a:defRPr>
            </a:pPr>
            <a:endParaRPr lang="en-US"/>
          </a:p>
        </c:txPr>
        <c:crossAx val="566760960"/>
        <c:crosses val="autoZero"/>
        <c:crossBetween val="between"/>
      </c:valAx>
      <c:spPr>
        <a:noFill/>
        <a:ln>
          <a:noFill/>
        </a:ln>
        <a:effectLst/>
      </c:spPr>
    </c:plotArea>
    <c:legend>
      <c:legendPos val="r"/>
      <c:layout>
        <c:manualLayout>
          <c:xMode val="edge"/>
          <c:yMode val="edge"/>
          <c:x val="0.44586001749781279"/>
          <c:y val="0.10348154525890937"/>
          <c:w val="0.5188458648551284"/>
          <c:h val="0.15670441531084747"/>
        </c:manualLayout>
      </c:layout>
      <c:overlay val="0"/>
      <c:spPr>
        <a:solidFill>
          <a:schemeClr val="bg1"/>
        </a:solidFill>
        <a:ln>
          <a:solidFill>
            <a:schemeClr val="tx1"/>
          </a:solidFill>
        </a:ln>
        <a:effectLst/>
      </c:spPr>
      <c:txPr>
        <a:bodyPr rot="0" spcFirstLastPara="1" vertOverflow="ellipsis" vert="horz" wrap="square" anchor="ctr" anchorCtr="1"/>
        <a:lstStyle/>
        <a:p>
          <a:pPr>
            <a:defRPr sz="24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28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r>
              <a:rPr lang="en-US"/>
              <a:t>Technology Size Evaluated</a:t>
            </a:r>
          </a:p>
        </c:rich>
      </c:tx>
      <c:overlay val="0"/>
      <c:spPr>
        <a:noFill/>
        <a:ln>
          <a:noFill/>
        </a:ln>
        <a:effectLst/>
      </c:spPr>
      <c:txPr>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75601122569151"/>
          <c:y val="0.14595366794393147"/>
          <c:w val="0.76541390624156402"/>
          <c:h val="0.6497070180396769"/>
        </c:manualLayout>
      </c:layout>
      <c:barChart>
        <c:barDir val="col"/>
        <c:grouping val="clustered"/>
        <c:varyColors val="0"/>
        <c:ser>
          <c:idx val="0"/>
          <c:order val="0"/>
          <c:tx>
            <c:strRef>
              <c:f>'OshKosh Data'!$AG$1</c:f>
              <c:strCache>
                <c:ptCount val="1"/>
                <c:pt idx="0">
                  <c:v>CHP Size</c:v>
                </c:pt>
              </c:strCache>
            </c:strRef>
          </c:tx>
          <c:spPr>
            <a:solidFill>
              <a:schemeClr val="accent1"/>
            </a:solidFill>
            <a:ln>
              <a:noFill/>
            </a:ln>
            <a:effectLst/>
          </c:spPr>
          <c:invertIfNegative val="0"/>
          <c:cat>
            <c:numRef>
              <c:f>'OshKosh Data'!$AF$2:$AF$11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'OshKosh Data'!$AG$2:$AG$11</c:f>
              <c:numCache>
                <c:formatCode>_(* #,##0_);_(* \(#,##0\);_(* "-"??_);_(@_)</c:formatCode>
                <c:ptCount val="10"/>
                <c:pt idx="0">
                  <c:v>2192.6860990671516</c:v>
                </c:pt>
                <c:pt idx="1">
                  <c:v>1976.3744703758421</c:v>
                </c:pt>
                <c:pt idx="2">
                  <c:v>747.14673700664309</c:v>
                </c:pt>
                <c:pt idx="3">
                  <c:v>41.453707804043745</c:v>
                </c:pt>
                <c:pt idx="4">
                  <c:v>2692.0312750629664</c:v>
                </c:pt>
                <c:pt idx="5">
                  <c:v>2884.2938922005728</c:v>
                </c:pt>
                <c:pt idx="6">
                  <c:v>312.52945443024089</c:v>
                </c:pt>
                <c:pt idx="7">
                  <c:v>399.72059592252964</c:v>
                </c:pt>
                <c:pt idx="8">
                  <c:v>120.39446550450464</c:v>
                </c:pt>
                <c:pt idx="9">
                  <c:v>637.69817639595931</c:v>
                </c:pt>
              </c:numCache>
            </c:numRef>
          </c:val>
          <c:extLst>
            <c:ext xmlns:c16="http://schemas.microsoft.com/office/drawing/2014/chart" uri="{C3380CC4-5D6E-409C-BE32-E72D297353CC}">
              <c16:uniqueId val="{00000000-996E-430F-ADEA-9D948EF6A148}"/>
            </c:ext>
          </c:extLst>
        </c:ser>
        <c:ser>
          <c:idx val="1"/>
          <c:order val="1"/>
          <c:tx>
            <c:strRef>
              <c:f>'OshKosh Data'!$AH$1</c:f>
              <c:strCache>
                <c:ptCount val="1"/>
                <c:pt idx="0">
                  <c:v>PV Size</c:v>
                </c:pt>
              </c:strCache>
            </c:strRef>
          </c:tx>
          <c:spPr>
            <a:solidFill>
              <a:schemeClr val="accent2"/>
            </a:solidFill>
            <a:ln>
              <a:noFill/>
            </a:ln>
            <a:effectLst/>
          </c:spPr>
          <c:invertIfNegative val="0"/>
          <c:cat>
            <c:numRef>
              <c:f>'OshKosh Data'!$AF$2:$AF$11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'OshKosh Data'!$AH$2:$AH$11</c:f>
              <c:numCache>
                <c:formatCode>_(* #,##0_);_(* \(#,##0\);_(* "-"??_);_(@_)</c:formatCode>
                <c:ptCount val="10"/>
                <c:pt idx="0">
                  <c:v>3000</c:v>
                </c:pt>
                <c:pt idx="1">
                  <c:v>2874.8340000000003</c:v>
                </c:pt>
                <c:pt idx="2">
                  <c:v>2312.4</c:v>
                </c:pt>
                <c:pt idx="3">
                  <c:v>2919.9360000000001</c:v>
                </c:pt>
                <c:pt idx="4">
                  <c:v>4265.3939999999993</c:v>
                </c:pt>
                <c:pt idx="5">
                  <c:v>2916</c:v>
                </c:pt>
                <c:pt idx="6">
                  <c:v>4480.4174467902221</c:v>
                </c:pt>
                <c:pt idx="7">
                  <c:v>1494</c:v>
                </c:pt>
                <c:pt idx="8">
                  <c:v>1802.0040000000001</c:v>
                </c:pt>
                <c:pt idx="9">
                  <c:v>1812</c:v>
                </c:pt>
              </c:numCache>
            </c:numRef>
          </c:val>
          <c:extLst>
            <c:ext xmlns:c16="http://schemas.microsoft.com/office/drawing/2014/chart" uri="{C3380CC4-5D6E-409C-BE32-E72D297353CC}">
              <c16:uniqueId val="{00000001-996E-430F-ADEA-9D948EF6A148}"/>
            </c:ext>
          </c:extLst>
        </c:ser>
        <c:ser>
          <c:idx val="2"/>
          <c:order val="2"/>
          <c:tx>
            <c:strRef>
              <c:f>'OshKosh Data'!$AI$1</c:f>
              <c:strCache>
                <c:ptCount val="1"/>
                <c:pt idx="0">
                  <c:v>Wind Size</c:v>
                </c:pt>
              </c:strCache>
            </c:strRef>
          </c:tx>
          <c:spPr>
            <a:solidFill>
              <a:schemeClr val="accent3"/>
            </a:solidFill>
            <a:ln>
              <a:noFill/>
            </a:ln>
            <a:effectLst/>
          </c:spPr>
          <c:invertIfNegative val="0"/>
          <c:cat>
            <c:numRef>
              <c:f>'OshKosh Data'!$AF$2:$AF$11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'OshKosh Data'!$AI$2:$AI$11</c:f>
              <c:numCache>
                <c:formatCode>_(* #,##0_);_(* \(#,##0\);_(* "-"??_);_(@_)</c:formatCode>
                <c:ptCount val="10"/>
                <c:pt idx="0">
                  <c:v>2806.588613406795</c:v>
                </c:pt>
                <c:pt idx="1">
                  <c:v>1090.016069788797</c:v>
                </c:pt>
                <c:pt idx="2">
                  <c:v>1308.4144475053567</c:v>
                </c:pt>
                <c:pt idx="3">
                  <c:v>1737.5971839608203</c:v>
                </c:pt>
                <c:pt idx="4">
                  <c:v>3768.3197323352906</c:v>
                </c:pt>
                <c:pt idx="5">
                  <c:v>2336.7658402203861</c:v>
                </c:pt>
                <c:pt idx="6">
                  <c:v>2176.2027598695367</c:v>
                </c:pt>
                <c:pt idx="7">
                  <c:v>289.45821854912765</c:v>
                </c:pt>
                <c:pt idx="8">
                  <c:v>866.84266911539635</c:v>
                </c:pt>
                <c:pt idx="9">
                  <c:v>958.90113253749632</c:v>
                </c:pt>
              </c:numCache>
            </c:numRef>
          </c:val>
          <c:extLst>
            <c:ext xmlns:c16="http://schemas.microsoft.com/office/drawing/2014/chart" uri="{C3380CC4-5D6E-409C-BE32-E72D297353CC}">
              <c16:uniqueId val="{00000002-996E-430F-ADEA-9D948EF6A148}"/>
            </c:ext>
          </c:extLst>
        </c:ser>
        <c:dLbls>
          <c:showLegendKey val="0"/>
          <c:showVal val="0"/>
          <c:showCatName val="0"/>
          <c:showSerName val="0"/>
          <c:showPercent val="0"/>
          <c:showBubbleSize val="0"/>
        </c:dLbls>
        <c:gapWidth val="219"/>
        <c:overlap val="-27"/>
        <c:axId val="1178525768"/>
        <c:axId val="1178527208"/>
      </c:barChart>
      <c:catAx>
        <c:axId val="1178525768"/>
        <c:scaling>
          <c:orientation val="minMax"/>
        </c:scaling>
        <c:delete val="0"/>
        <c:axPos val="b"/>
        <c:title>
          <c:tx>
            <c:rich>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US"/>
                  <a:t>Site</a:t>
                </a:r>
              </a:p>
            </c:rich>
          </c:tx>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178527208"/>
        <c:crosses val="autoZero"/>
        <c:auto val="1"/>
        <c:lblAlgn val="ctr"/>
        <c:lblOffset val="100"/>
        <c:noMultiLvlLbl val="0"/>
      </c:catAx>
      <c:valAx>
        <c:axId val="1178527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US"/>
                  <a:t>Electric Capacity (kW)</a:t>
                </a:r>
              </a:p>
            </c:rich>
          </c:tx>
          <c:overlay val="0"/>
          <c:spPr>
            <a:noFill/>
            <a:ln>
              <a:noFill/>
            </a:ln>
            <a:effectLst/>
          </c:spPr>
          <c:txPr>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178525768"/>
        <c:crosses val="autoZero"/>
        <c:crossBetween val="between"/>
      </c:valAx>
      <c:spPr>
        <a:noFill/>
        <a:ln>
          <a:noFill/>
        </a:ln>
        <a:effectLst/>
      </c:spPr>
    </c:plotArea>
    <c:legend>
      <c:legendPos val="b"/>
      <c:layout>
        <c:manualLayout>
          <c:xMode val="edge"/>
          <c:yMode val="edge"/>
          <c:x val="0.27171382408541411"/>
          <c:y val="0.13986346901952856"/>
          <c:w val="0.60825824696740705"/>
          <c:h val="8.007014779418295E-2"/>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394607</xdr:colOff>
      <xdr:row>28</xdr:row>
      <xdr:rowOff>125184</xdr:rowOff>
    </xdr:from>
    <xdr:to>
      <xdr:col>33</xdr:col>
      <xdr:colOff>13607</xdr:colOff>
      <xdr:row>60</xdr:row>
      <xdr:rowOff>136070</xdr:rowOff>
    </xdr:to>
    <xdr:graphicFrame macro="">
      <xdr:nvGraphicFramePr>
        <xdr:cNvPr id="2" name="Chart 1">
          <a:extLst>
            <a:ext uri="{FF2B5EF4-FFF2-40B4-BE49-F238E27FC236}">
              <a16:creationId xmlns:a16="http://schemas.microsoft.com/office/drawing/2014/main" id="{EB545845-BE12-6131-C931-BEF3D683E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272142</xdr:colOff>
      <xdr:row>28</xdr:row>
      <xdr:rowOff>136072</xdr:rowOff>
    </xdr:from>
    <xdr:to>
      <xdr:col>48</xdr:col>
      <xdr:colOff>449035</xdr:colOff>
      <xdr:row>60</xdr:row>
      <xdr:rowOff>146958</xdr:rowOff>
    </xdr:to>
    <xdr:graphicFrame macro="">
      <xdr:nvGraphicFramePr>
        <xdr:cNvPr id="3" name="Chart 2">
          <a:extLst>
            <a:ext uri="{FF2B5EF4-FFF2-40B4-BE49-F238E27FC236}">
              <a16:creationId xmlns:a16="http://schemas.microsoft.com/office/drawing/2014/main" id="{9A43AE6E-0C22-4ED2-9ACB-B14F1E86D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137272</xdr:colOff>
      <xdr:row>28</xdr:row>
      <xdr:rowOff>164573</xdr:rowOff>
    </xdr:from>
    <xdr:to>
      <xdr:col>41</xdr:col>
      <xdr:colOff>735105</xdr:colOff>
      <xdr:row>58</xdr:row>
      <xdr:rowOff>50266</xdr:rowOff>
    </xdr:to>
    <xdr:graphicFrame macro="">
      <xdr:nvGraphicFramePr>
        <xdr:cNvPr id="4" name="Chart 3">
          <a:extLst>
            <a:ext uri="{FF2B5EF4-FFF2-40B4-BE49-F238E27FC236}">
              <a16:creationId xmlns:a16="http://schemas.microsoft.com/office/drawing/2014/main" id="{1EDD07F0-FE23-C6BE-3EB0-9074FAFB0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www.pacificpower.net/content/dam/pcorp/documents/en/pacificpower/rates-regulation/oregon/tariffs/rates/047_Large_General_Service_Partial_Requirements_1_000_KW_and_Over_Delivery_Service.pdf" TargetMode="External"/><Relationship Id="rId18" Type="http://schemas.openxmlformats.org/officeDocument/2006/relationships/hyperlink" Target="https://programs.dsireusa.org/system/program/detail/65/net-metering" TargetMode="External"/><Relationship Id="rId26" Type="http://schemas.openxmlformats.org/officeDocument/2006/relationships/hyperlink" Target="https://programs.dsireusa.org/system/program/detail/3041/net-metering" TargetMode="External"/><Relationship Id="rId39" Type="http://schemas.openxmlformats.org/officeDocument/2006/relationships/hyperlink" Target="https://programs.dsireusa.org/system/program/detail/235/net-metering" TargetMode="External"/><Relationship Id="rId21" Type="http://schemas.openxmlformats.org/officeDocument/2006/relationships/hyperlink" Target="https://www.firstenergycorp.com/content/dam/customer/Customer%20Choice/Files/PA/tariffs/FEPA-Retail-Tariff.pdf" TargetMode="External"/><Relationship Id="rId34" Type="http://schemas.openxmlformats.org/officeDocument/2006/relationships/hyperlink" Target="https://www.we-energies.com/pdfs/etariffs/wisconsin/elecrateswi.pdf" TargetMode="External"/><Relationship Id="rId42" Type="http://schemas.openxmlformats.org/officeDocument/2006/relationships/hyperlink" Target="https://programs.dsireusa.org/system/program/detail/235/net-metering" TargetMode="External"/><Relationship Id="rId47" Type="http://schemas.openxmlformats.org/officeDocument/2006/relationships/hyperlink" Target="https://www.wisconsinpublicservice.com/company/wi_tariffs/CP_Rules.pdf" TargetMode="External"/><Relationship Id="rId50" Type="http://schemas.openxmlformats.org/officeDocument/2006/relationships/hyperlink" Target="https://www.wisconsinpublicservice.com/company/wi_tariffs/CP_Rules.pdf" TargetMode="External"/><Relationship Id="rId55" Type="http://schemas.openxmlformats.org/officeDocument/2006/relationships/hyperlink" Target="https://www.wisconsinpublicservice.com/company/wi_tariffs/PG-2A.pdf" TargetMode="External"/><Relationship Id="rId63" Type="http://schemas.openxmlformats.org/officeDocument/2006/relationships/hyperlink" Target="https://programs.dsireusa.org/system/program/detail/235/net-metering" TargetMode="External"/><Relationship Id="rId68" Type="http://schemas.openxmlformats.org/officeDocument/2006/relationships/hyperlink" Target="https://www.wisconsinpublicservice.com/company/wi_tariffs/CP_Rules.pdf" TargetMode="External"/><Relationship Id="rId76" Type="http://schemas.openxmlformats.org/officeDocument/2006/relationships/hyperlink" Target="https://www.we-energies.com/pdfs/etariffs/wisconsin/elecrateswi.pdf" TargetMode="External"/><Relationship Id="rId7" Type="http://schemas.openxmlformats.org/officeDocument/2006/relationships/hyperlink" Target="https://www.alliantenergy.com/-/media/alliant/documents/accountandbilling/ratesandtariffs/iowaelectricrates/standbyservice.pdf?la=en&amp;hash=E2467932DEB27F6622ECE1C2A7C70406" TargetMode="External"/><Relationship Id="rId71" Type="http://schemas.openxmlformats.org/officeDocument/2006/relationships/hyperlink" Target="https://www.wisconsinpublicservice.com/company/wi_tariffs/CP_Rules.pdf" TargetMode="External"/><Relationship Id="rId2" Type="http://schemas.openxmlformats.org/officeDocument/2006/relationships/hyperlink" Target="https://programs.dsireusa.org/system/program/detail/2880/net-metering" TargetMode="External"/><Relationship Id="rId16" Type="http://schemas.openxmlformats.org/officeDocument/2006/relationships/hyperlink" Target="https://programs.dsireusa.org/system/program/detail/65/net-metering" TargetMode="External"/><Relationship Id="rId29" Type="http://schemas.openxmlformats.org/officeDocument/2006/relationships/hyperlink" Target="https://tva-azr-eastus-cdn-ep-tvawcm-prd.azureedge.net/cdn-tvawcma/docs/default-source/energy/valley-renewable-energy/dispersed-power-program/dispersed-power-production-guidelines-march.pdf?sfvrsn=98f8858_1" TargetMode="External"/><Relationship Id="rId11" Type="http://schemas.openxmlformats.org/officeDocument/2006/relationships/hyperlink" Target="https://www.xcelenergy.com/staticfiles/xe-responsive/Company/Rates%20&amp;%20Regulations/Me_Section_5.pdf" TargetMode="External"/><Relationship Id="rId24" Type="http://schemas.openxmlformats.org/officeDocument/2006/relationships/hyperlink" Target="https://programs.dsireusa.org/system/program/detail/65/net-metering" TargetMode="External"/><Relationship Id="rId32" Type="http://schemas.openxmlformats.org/officeDocument/2006/relationships/hyperlink" Target="https://tva-azr-eastus-cdn-ep-tvawcm-prd.azureedge.net/cdn-tvawcma/docs/default-source/energy/valley-renewable-energy/dispersed-power-program/dispersed-power-production-guidelines-march.pdf?sfvrsn=98f8858_1" TargetMode="External"/><Relationship Id="rId37" Type="http://schemas.openxmlformats.org/officeDocument/2006/relationships/hyperlink" Target="https://www.we-energies.com/pdfs/etariffs/wisconsin/elecrateswi.pdf" TargetMode="External"/><Relationship Id="rId40" Type="http://schemas.openxmlformats.org/officeDocument/2006/relationships/hyperlink" Target="https://www.we-energies.com/pdfs/etariffs/wisconsin/elecrateswi.pdf" TargetMode="External"/><Relationship Id="rId45" Type="http://schemas.openxmlformats.org/officeDocument/2006/relationships/hyperlink" Target="https://programs.dsireusa.org/system/program/detail/235/net-metering" TargetMode="External"/><Relationship Id="rId53" Type="http://schemas.openxmlformats.org/officeDocument/2006/relationships/hyperlink" Target="https://www.wisconsinpublicservice.com/company/wi_tariffs/CP_Rules.pdf" TargetMode="External"/><Relationship Id="rId58" Type="http://schemas.openxmlformats.org/officeDocument/2006/relationships/hyperlink" Target="https://www.we-energies.com/pdfs/etariffs/wisconsin/elecrateswi.pdf" TargetMode="External"/><Relationship Id="rId66" Type="http://schemas.openxmlformats.org/officeDocument/2006/relationships/hyperlink" Target="https://programs.dsireusa.org/system/program/detail/235/net-metering" TargetMode="External"/><Relationship Id="rId74" Type="http://schemas.openxmlformats.org/officeDocument/2006/relationships/hyperlink" Target="https://www.we-energies.com/pdfs/etariffs/wisconsin/elecrateswi.pdf" TargetMode="External"/><Relationship Id="rId5" Type="http://schemas.openxmlformats.org/officeDocument/2006/relationships/hyperlink" Target="https://www.duke-energy.com/home/billing/rates/index-of-rate-schedules" TargetMode="External"/><Relationship Id="rId15" Type="http://schemas.openxmlformats.org/officeDocument/2006/relationships/hyperlink" Target="https://www.firstenergycorp.com/content/dam/customer/Customer%20Choice/Files/PA/tariffs/FEPA-Retail-Tariff.pdf" TargetMode="External"/><Relationship Id="rId23" Type="http://schemas.openxmlformats.org/officeDocument/2006/relationships/hyperlink" Target="https://www.firstenergycorp.com/content/dam/customer/Customer%20Choice/Files/PA/tariffs/FEPA-Retail-Tariff.pdf" TargetMode="External"/><Relationship Id="rId28" Type="http://schemas.openxmlformats.org/officeDocument/2006/relationships/hyperlink" Target="https://tva-azr-eastus-cdn-ep-tvawcm-prd.azureedge.net/cdn-tvawcma/docs/default-source/energy/valley-renewable-energy/dispersed-power-program/dispersed-power-production-guidelines-march.pdf?sfvrsn=98f8858_1" TargetMode="External"/><Relationship Id="rId36" Type="http://schemas.openxmlformats.org/officeDocument/2006/relationships/hyperlink" Target="https://programs.dsireusa.org/system/program/detail/235/net-metering" TargetMode="External"/><Relationship Id="rId49" Type="http://schemas.openxmlformats.org/officeDocument/2006/relationships/hyperlink" Target="https://www.wisconsinpublicservice.com/company/wi_tariffs/PG-2A.pdf" TargetMode="External"/><Relationship Id="rId57" Type="http://schemas.openxmlformats.org/officeDocument/2006/relationships/hyperlink" Target="https://programs.dsireusa.org/system/program/detail/235/net-metering" TargetMode="External"/><Relationship Id="rId61" Type="http://schemas.openxmlformats.org/officeDocument/2006/relationships/hyperlink" Target="https://www.we-energies.com/pdfs/etariffs/wisconsin/elecrateswi.pdf" TargetMode="External"/><Relationship Id="rId10" Type="http://schemas.openxmlformats.org/officeDocument/2006/relationships/hyperlink" Target="https://programs.dsireusa.org/system/program/detail/488/net-metering" TargetMode="External"/><Relationship Id="rId19" Type="http://schemas.openxmlformats.org/officeDocument/2006/relationships/hyperlink" Target="https://www.firstenergycorp.com/content/dam/customer/Customer%20Choice/Files/PA/tariffs/FEPA-Retail-Tariff.pdf" TargetMode="External"/><Relationship Id="rId31" Type="http://schemas.openxmlformats.org/officeDocument/2006/relationships/hyperlink" Target="https://tva-azr-eastus-cdn-ep-tvawcm-prd.azureedge.net/cdn-tvawcma/docs/default-source/energy/valley-renewable-energy/dispersed-power-program/dispersed-power-production-guidelines-march.pdf?sfvrsn=98f8858_1" TargetMode="External"/><Relationship Id="rId44" Type="http://schemas.openxmlformats.org/officeDocument/2006/relationships/hyperlink" Target="https://www.we-energies.com/pdfs/etariffs/wisconsin/elecrateswi.pdf" TargetMode="External"/><Relationship Id="rId52" Type="http://schemas.openxmlformats.org/officeDocument/2006/relationships/hyperlink" Target="https://www.wisconsinpublicservice.com/company/wi_tariffs/PG-2A.pdf" TargetMode="External"/><Relationship Id="rId60" Type="http://schemas.openxmlformats.org/officeDocument/2006/relationships/hyperlink" Target="https://programs.dsireusa.org/system/program/detail/235/net-metering" TargetMode="External"/><Relationship Id="rId65" Type="http://schemas.openxmlformats.org/officeDocument/2006/relationships/hyperlink" Target="https://www.wisconsinpublicservice.com/company/wi_tariffs/CP_Rules.pdf" TargetMode="External"/><Relationship Id="rId73" Type="http://schemas.openxmlformats.org/officeDocument/2006/relationships/hyperlink" Target="https://www.we-energies.com/pdfs/etariffs/wisconsin/elecrateswi.pdf" TargetMode="External"/><Relationship Id="rId78" Type="http://schemas.openxmlformats.org/officeDocument/2006/relationships/hyperlink" Target="https://programs.dsireusa.org/system/program/detail/235/net-metering" TargetMode="External"/><Relationship Id="rId4" Type="http://schemas.openxmlformats.org/officeDocument/2006/relationships/hyperlink" Target="https://programs.dsireusa.org/system/program/detail/2880/net-metering" TargetMode="External"/><Relationship Id="rId9" Type="http://schemas.openxmlformats.org/officeDocument/2006/relationships/hyperlink" Target="https://www.alliantenergy.com/-/media/alliant/documents/accountandbilling/ratesandtariffs/iowaelectricrates/standbyservice.pdf?la=en&amp;hash=E2467932DEB27F6622ECE1C2A7C70406" TargetMode="External"/><Relationship Id="rId14" Type="http://schemas.openxmlformats.org/officeDocument/2006/relationships/hyperlink" Target="https://programs.dsireusa.org/system/program/detail/39/net-metering" TargetMode="External"/><Relationship Id="rId22" Type="http://schemas.openxmlformats.org/officeDocument/2006/relationships/hyperlink" Target="https://programs.dsireusa.org/system/program/detail/65/net-metering" TargetMode="External"/><Relationship Id="rId27" Type="http://schemas.openxmlformats.org/officeDocument/2006/relationships/hyperlink" Target="https://www.tva.com/energy/valley-renewable-energy/dispersed-power-production-program" TargetMode="External"/><Relationship Id="rId30" Type="http://schemas.openxmlformats.org/officeDocument/2006/relationships/hyperlink" Target="https://www.tva.com/energy/valley-renewable-energy/dispersed-power-production-program" TargetMode="External"/><Relationship Id="rId35" Type="http://schemas.openxmlformats.org/officeDocument/2006/relationships/hyperlink" Target="https://www.we-energies.com/pdfs/etariffs/wisconsin/elecrateswi.pdf" TargetMode="External"/><Relationship Id="rId43" Type="http://schemas.openxmlformats.org/officeDocument/2006/relationships/hyperlink" Target="https://www.we-energies.com/pdfs/etariffs/wisconsin/elecrateswi.pdf" TargetMode="External"/><Relationship Id="rId48" Type="http://schemas.openxmlformats.org/officeDocument/2006/relationships/hyperlink" Target="https://programs.dsireusa.org/system/program/detail/235/net-metering" TargetMode="External"/><Relationship Id="rId56" Type="http://schemas.openxmlformats.org/officeDocument/2006/relationships/hyperlink" Target="https://www.wisconsinpublicservice.com/company/wi_tariffs/CP_Rules.pdf" TargetMode="External"/><Relationship Id="rId64" Type="http://schemas.openxmlformats.org/officeDocument/2006/relationships/hyperlink" Target="https://www.wisconsinpublicservice.com/company/wi_tariffs/PG-2A.pdf" TargetMode="External"/><Relationship Id="rId69" Type="http://schemas.openxmlformats.org/officeDocument/2006/relationships/hyperlink" Target="https://programs.dsireusa.org/system/program/detail/235/net-metering" TargetMode="External"/><Relationship Id="rId77" Type="http://schemas.openxmlformats.org/officeDocument/2006/relationships/hyperlink" Target="https://www.we-energies.com/pdfs/etariffs/wisconsin/elecrateswi.pdf" TargetMode="External"/><Relationship Id="rId8" Type="http://schemas.openxmlformats.org/officeDocument/2006/relationships/hyperlink" Target="https://programs.dsireusa.org/system/program/detail/488/net-metering" TargetMode="External"/><Relationship Id="rId51" Type="http://schemas.openxmlformats.org/officeDocument/2006/relationships/hyperlink" Target="https://programs.dsireusa.org/system/program/detail/235/net-metering" TargetMode="External"/><Relationship Id="rId72" Type="http://schemas.openxmlformats.org/officeDocument/2006/relationships/hyperlink" Target="https://programs.dsireusa.org/system/program/detail/235/net-metering" TargetMode="External"/><Relationship Id="rId3" Type="http://schemas.openxmlformats.org/officeDocument/2006/relationships/hyperlink" Target="https://www.duke-energy.com/home/billing/rates/index-of-rate-schedules" TargetMode="External"/><Relationship Id="rId12" Type="http://schemas.openxmlformats.org/officeDocument/2006/relationships/hyperlink" Target="https://programs.dsireusa.org/system/program/detail/282/net-metering" TargetMode="External"/><Relationship Id="rId17" Type="http://schemas.openxmlformats.org/officeDocument/2006/relationships/hyperlink" Target="https://www.firstenergycorp.com/content/dam/customer/Customer%20Choice/Files/PA/tariffs/FEPA-Retail-Tariff.pdf" TargetMode="External"/><Relationship Id="rId25" Type="http://schemas.openxmlformats.org/officeDocument/2006/relationships/hyperlink" Target="https://www.duke-energy.com/-/media/pdfs/for-your-home/rates/electric-sc/scschedulelgs.pdf?rev=4a21f7fca094402fa85af8d647d1b2c4" TargetMode="External"/><Relationship Id="rId33" Type="http://schemas.openxmlformats.org/officeDocument/2006/relationships/hyperlink" Target="https://programs.dsireusa.org/system/program/detail/743/net-billing" TargetMode="External"/><Relationship Id="rId38" Type="http://schemas.openxmlformats.org/officeDocument/2006/relationships/hyperlink" Target="https://www.we-energies.com/pdfs/etariffs/wisconsin/elecrateswi.pdf" TargetMode="External"/><Relationship Id="rId46" Type="http://schemas.openxmlformats.org/officeDocument/2006/relationships/hyperlink" Target="https://www.wisconsinpublicservice.com/company/wi_tariffs/PG-2A.pdf" TargetMode="External"/><Relationship Id="rId59" Type="http://schemas.openxmlformats.org/officeDocument/2006/relationships/hyperlink" Target="https://www.we-energies.com/pdfs/etariffs/wisconsin/elecrateswi.pdf" TargetMode="External"/><Relationship Id="rId67" Type="http://schemas.openxmlformats.org/officeDocument/2006/relationships/hyperlink" Target="https://www.wisconsinpublicservice.com/company/wi_tariffs/PG-2A.pdf" TargetMode="External"/><Relationship Id="rId20" Type="http://schemas.openxmlformats.org/officeDocument/2006/relationships/hyperlink" Target="https://programs.dsireusa.org/system/program/detail/65/net-metering" TargetMode="External"/><Relationship Id="rId41" Type="http://schemas.openxmlformats.org/officeDocument/2006/relationships/hyperlink" Target="https://www.we-energies.com/pdfs/etariffs/wisconsin/elecrateswi.pdf" TargetMode="External"/><Relationship Id="rId54" Type="http://schemas.openxmlformats.org/officeDocument/2006/relationships/hyperlink" Target="https://programs.dsireusa.org/system/program/detail/235/net-metering" TargetMode="External"/><Relationship Id="rId62" Type="http://schemas.openxmlformats.org/officeDocument/2006/relationships/hyperlink" Target="https://www.we-energies.com/pdfs/etariffs/wisconsin/elecrateswi.pdf" TargetMode="External"/><Relationship Id="rId70" Type="http://schemas.openxmlformats.org/officeDocument/2006/relationships/hyperlink" Target="https://www.wisconsinpublicservice.com/company/wi_tariffs/PG-2A.pdf" TargetMode="External"/><Relationship Id="rId75" Type="http://schemas.openxmlformats.org/officeDocument/2006/relationships/hyperlink" Target="https://programs.dsireusa.org/system/program/detail/235/net-metering" TargetMode="External"/><Relationship Id="rId1" Type="http://schemas.openxmlformats.org/officeDocument/2006/relationships/hyperlink" Target="https://www.fpl.com/content/dam/fplgp/us/en/rates/pdf/electric-tariff-section8.pdf" TargetMode="External"/><Relationship Id="rId6" Type="http://schemas.openxmlformats.org/officeDocument/2006/relationships/hyperlink" Target="https://programs.dsireusa.org/system/program/detail/2880/net-mete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FB935-C5BC-F044-828B-8AD267B5B47E}">
  <dimension ref="A1:E7"/>
  <sheetViews>
    <sheetView workbookViewId="0"/>
  </sheetViews>
  <sheetFormatPr defaultColWidth="11.42578125" defaultRowHeight="15" x14ac:dyDescent="0.25"/>
  <cols>
    <col min="1" max="1" width="15.140625" customWidth="1"/>
    <col min="2" max="2" width="28.42578125" customWidth="1"/>
    <col min="3" max="3" width="21" customWidth="1"/>
    <col min="4" max="4" width="18.85546875" customWidth="1"/>
    <col min="5" max="5" width="16.42578125" customWidth="1"/>
  </cols>
  <sheetData>
    <row r="1" spans="1:5" x14ac:dyDescent="0.25">
      <c r="A1" s="8" t="s">
        <v>150</v>
      </c>
      <c r="B1" s="8" t="s">
        <v>151</v>
      </c>
      <c r="C1" s="8" t="s">
        <v>152</v>
      </c>
      <c r="D1" s="8" t="s">
        <v>153</v>
      </c>
      <c r="E1" s="8" t="s">
        <v>154</v>
      </c>
    </row>
    <row r="2" spans="1:5" x14ac:dyDescent="0.25">
      <c r="A2" s="9" t="s">
        <v>155</v>
      </c>
      <c r="B2" s="9" t="s">
        <v>156</v>
      </c>
      <c r="C2" s="9" t="s">
        <v>157</v>
      </c>
      <c r="D2" s="9">
        <v>6</v>
      </c>
      <c r="E2" s="9" t="s">
        <v>158</v>
      </c>
    </row>
    <row r="3" spans="1:5" x14ac:dyDescent="0.25">
      <c r="A3" s="9" t="s">
        <v>159</v>
      </c>
      <c r="B3" s="9" t="s">
        <v>160</v>
      </c>
      <c r="C3" s="9" t="s">
        <v>161</v>
      </c>
      <c r="D3" s="9">
        <v>12</v>
      </c>
      <c r="E3" s="9" t="s">
        <v>162</v>
      </c>
    </row>
    <row r="4" spans="1:5" x14ac:dyDescent="0.25">
      <c r="A4" s="9" t="s">
        <v>163</v>
      </c>
      <c r="B4" s="9" t="s">
        <v>160</v>
      </c>
      <c r="C4" s="9" t="s">
        <v>161</v>
      </c>
      <c r="D4" s="9">
        <v>2</v>
      </c>
      <c r="E4" s="9" t="s">
        <v>164</v>
      </c>
    </row>
    <row r="5" spans="1:5" x14ac:dyDescent="0.25">
      <c r="A5" s="9" t="s">
        <v>165</v>
      </c>
      <c r="B5" s="9" t="s">
        <v>166</v>
      </c>
      <c r="C5" s="9" t="s">
        <v>167</v>
      </c>
      <c r="D5" s="9">
        <v>5</v>
      </c>
      <c r="E5" s="9" t="s">
        <v>168</v>
      </c>
    </row>
    <row r="6" spans="1:5" x14ac:dyDescent="0.25">
      <c r="A6" s="9" t="s">
        <v>169</v>
      </c>
      <c r="B6" s="9" t="s">
        <v>170</v>
      </c>
      <c r="C6" s="9" t="s">
        <v>171</v>
      </c>
      <c r="D6" s="9">
        <v>1</v>
      </c>
      <c r="E6" s="9" t="s">
        <v>172</v>
      </c>
    </row>
    <row r="7" spans="1:5" x14ac:dyDescent="0.25">
      <c r="A7" s="9" t="s">
        <v>173</v>
      </c>
      <c r="B7" s="9" t="s">
        <v>174</v>
      </c>
      <c r="C7" s="9" t="s">
        <v>175</v>
      </c>
      <c r="D7" s="9">
        <v>1</v>
      </c>
      <c r="E7" s="9" t="s">
        <v>176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32"/>
  <sheetViews>
    <sheetView tabSelected="1" topLeftCell="AB1" zoomScaleNormal="100" workbookViewId="0">
      <selection activeCell="AK4" sqref="AK4"/>
    </sheetView>
  </sheetViews>
  <sheetFormatPr defaultColWidth="8.85546875" defaultRowHeight="15" x14ac:dyDescent="0.25"/>
  <cols>
    <col min="1" max="1" width="35.7109375" customWidth="1"/>
    <col min="2" max="2" width="13.5703125" customWidth="1"/>
    <col min="3" max="3" width="20.7109375" customWidth="1"/>
    <col min="4" max="4" width="24.85546875" customWidth="1"/>
    <col min="5" max="5" width="15.42578125" customWidth="1"/>
    <col min="6" max="6" width="5.42578125" customWidth="1"/>
    <col min="7" max="7" width="14.28515625" customWidth="1"/>
    <col min="8" max="8" width="7.85546875" bestFit="1" customWidth="1"/>
    <col min="9" max="9" width="12.42578125" style="7" bestFit="1" customWidth="1"/>
    <col min="10" max="10" width="9.85546875" style="6" bestFit="1" customWidth="1"/>
    <col min="11" max="11" width="10.28515625" style="1" bestFit="1" customWidth="1"/>
    <col min="12" max="12" width="11.7109375" style="1" customWidth="1"/>
    <col min="13" max="13" width="11" style="1" bestFit="1" customWidth="1"/>
    <col min="14" max="14" width="9.42578125" style="1" bestFit="1" customWidth="1"/>
    <col min="15" max="15" width="15.42578125" style="1" bestFit="1" customWidth="1"/>
    <col min="16" max="16" width="10.42578125" style="1" bestFit="1" customWidth="1"/>
    <col min="17" max="17" width="11.42578125" style="1" bestFit="1" customWidth="1"/>
    <col min="18" max="18" width="7.5703125" style="1" customWidth="1"/>
    <col min="19" max="19" width="14.7109375" style="1" customWidth="1"/>
    <col min="20" max="20" width="23.85546875" style="1" customWidth="1"/>
    <col min="21" max="21" width="9.42578125" style="1" customWidth="1"/>
    <col min="22" max="22" width="13.5703125" style="1" customWidth="1"/>
    <col min="23" max="23" width="11.5703125" style="1" customWidth="1"/>
    <col min="24" max="24" width="11.140625" style="1" customWidth="1"/>
    <col min="25" max="25" width="11.42578125" style="1" bestFit="1" customWidth="1"/>
    <col min="26" max="27" width="15" style="1" customWidth="1"/>
    <col min="28" max="28" width="14.28515625" customWidth="1"/>
    <col min="29" max="31" width="15" style="1" customWidth="1"/>
    <col min="33" max="35" width="15" style="1" customWidth="1"/>
    <col min="36" max="36" width="16.28515625" customWidth="1"/>
    <col min="41" max="43" width="12.7109375" customWidth="1"/>
    <col min="44" max="44" width="11.85546875" customWidth="1"/>
    <col min="45" max="45" width="12.7109375" customWidth="1"/>
  </cols>
  <sheetData>
    <row r="1" spans="1:45" ht="66" customHeight="1" x14ac:dyDescent="0.25">
      <c r="A1" t="s">
        <v>70</v>
      </c>
      <c r="B1" t="s">
        <v>78</v>
      </c>
      <c r="C1" t="s">
        <v>71</v>
      </c>
      <c r="D1" t="s">
        <v>24</v>
      </c>
      <c r="E1" t="s">
        <v>0</v>
      </c>
      <c r="F1" t="s">
        <v>1</v>
      </c>
      <c r="G1" t="s">
        <v>25</v>
      </c>
      <c r="H1" s="1" t="s">
        <v>26</v>
      </c>
      <c r="I1" s="7" t="s">
        <v>145</v>
      </c>
      <c r="J1" s="6" t="s">
        <v>138</v>
      </c>
      <c r="K1" s="1" t="s">
        <v>27</v>
      </c>
      <c r="L1" s="1" t="s">
        <v>28</v>
      </c>
      <c r="M1" s="1" t="s">
        <v>29</v>
      </c>
      <c r="N1" s="1" t="s">
        <v>30</v>
      </c>
      <c r="O1" s="1" t="s">
        <v>65</v>
      </c>
      <c r="P1" s="1" t="s">
        <v>72</v>
      </c>
      <c r="Q1" s="1" t="s">
        <v>61</v>
      </c>
      <c r="R1" s="1" t="s">
        <v>39</v>
      </c>
      <c r="S1" s="40" t="s">
        <v>249</v>
      </c>
      <c r="T1" s="1" t="s">
        <v>250</v>
      </c>
      <c r="U1" s="1" t="s">
        <v>251</v>
      </c>
      <c r="V1" s="40" t="s">
        <v>252</v>
      </c>
      <c r="W1" s="1" t="s">
        <v>253</v>
      </c>
      <c r="X1" s="11" t="s">
        <v>177</v>
      </c>
      <c r="Y1" s="11" t="s">
        <v>178</v>
      </c>
      <c r="Z1" s="11" t="s">
        <v>293</v>
      </c>
      <c r="AA1" s="11" t="s">
        <v>302</v>
      </c>
      <c r="AB1" s="11" t="s">
        <v>291</v>
      </c>
      <c r="AC1" s="11" t="s">
        <v>297</v>
      </c>
      <c r="AD1" s="11" t="s">
        <v>294</v>
      </c>
      <c r="AE1" s="11" t="s">
        <v>292</v>
      </c>
      <c r="AF1" s="11" t="s">
        <v>304</v>
      </c>
      <c r="AG1" s="11" t="s">
        <v>290</v>
      </c>
      <c r="AH1" s="11" t="s">
        <v>288</v>
      </c>
      <c r="AI1" s="11" t="s">
        <v>289</v>
      </c>
      <c r="AJ1" s="11" t="s">
        <v>295</v>
      </c>
      <c r="AK1" s="22" t="s">
        <v>296</v>
      </c>
      <c r="AL1" s="11" t="s">
        <v>298</v>
      </c>
      <c r="AM1" s="11" t="s">
        <v>305</v>
      </c>
      <c r="AN1" s="11" t="s">
        <v>306</v>
      </c>
      <c r="AO1" s="1"/>
      <c r="AP1" s="1"/>
      <c r="AQ1" s="1"/>
      <c r="AR1" s="1"/>
      <c r="AS1" s="1"/>
    </row>
    <row r="2" spans="1:45" ht="36.75" customHeight="1" x14ac:dyDescent="0.25">
      <c r="A2" t="s">
        <v>41</v>
      </c>
      <c r="B2" t="s">
        <v>79</v>
      </c>
      <c r="C2" t="s">
        <v>89</v>
      </c>
      <c r="D2" t="s">
        <v>99</v>
      </c>
      <c r="E2" t="s">
        <v>23</v>
      </c>
      <c r="F2" t="s">
        <v>6</v>
      </c>
      <c r="G2" t="s">
        <v>139</v>
      </c>
      <c r="H2" s="4">
        <v>525000</v>
      </c>
      <c r="I2" s="7">
        <v>96.25</v>
      </c>
      <c r="J2" s="6">
        <v>3</v>
      </c>
      <c r="K2" s="4">
        <v>18212851.493000001</v>
      </c>
      <c r="L2" s="2">
        <v>4027.5</v>
      </c>
      <c r="M2" s="3">
        <v>1425948.4822800001</v>
      </c>
      <c r="N2" s="3" t="s">
        <v>64</v>
      </c>
      <c r="O2" s="3" t="s">
        <v>66</v>
      </c>
      <c r="P2" s="4">
        <v>131866.11254999999</v>
      </c>
      <c r="Q2" s="3">
        <v>971213.25353999995</v>
      </c>
      <c r="R2" s="7"/>
      <c r="S2" s="1">
        <v>29</v>
      </c>
      <c r="T2" s="1" t="s">
        <v>254</v>
      </c>
      <c r="U2" s="4">
        <v>63278.92283333349</v>
      </c>
      <c r="W2" s="1" t="s">
        <v>255</v>
      </c>
      <c r="X2" s="12">
        <f t="shared" ref="X2:X28" si="0">M2/K2</f>
        <v>7.8293532609545233E-2</v>
      </c>
      <c r="Y2" s="13">
        <f t="shared" ref="Y2:Y28" si="1">Q2/P2</f>
        <v>7.365146623032075</v>
      </c>
      <c r="Z2" s="7">
        <f>K2/8760</f>
        <v>2079.0926361872148</v>
      </c>
      <c r="AA2" s="42">
        <f>U2*4*3.52/((4.4+4.69)/2)</f>
        <v>196032.39460799462</v>
      </c>
      <c r="AB2" s="14">
        <f>U2*4/K2</f>
        <v>1.3897642081505878E-2</v>
      </c>
      <c r="AC2" s="42">
        <f>P2*(1-S2/100)</f>
        <v>93624.93991049999</v>
      </c>
      <c r="AD2" s="7">
        <f>AC2/8760</f>
        <v>10.687778528595889</v>
      </c>
      <c r="AE2" s="42">
        <f t="shared" ref="AE2:AE28" si="2">IF(F2="IA",1000,0)+IF(OR(F2="FL",F2="OR",F2="UT"),2000,0)+IF(F2="PA",3000,0)</f>
        <v>3000</v>
      </c>
      <c r="AF2">
        <v>1</v>
      </c>
      <c r="AG2" s="15">
        <f>AD2/0.4*1000000/3412*0.35*0.8</f>
        <v>2192.6860990671516</v>
      </c>
      <c r="AH2" s="15">
        <f t="shared" ref="AH2:AH28" si="3">MIN(Z2/0.17,0.01*H2*0.6, IF(AE2&gt;500,AE2,1000000))</f>
        <v>3000</v>
      </c>
      <c r="AI2" s="15">
        <f>MIN(Z2/0.35,(I2-H2/43560)/30*1000)</f>
        <v>2806.588613406795</v>
      </c>
      <c r="AJ2" s="43">
        <f>AC2*3412/1000000*Y2-K2/2.5*X2</f>
        <v>-568026.60938103439</v>
      </c>
      <c r="AK2" t="b">
        <v>0</v>
      </c>
      <c r="AL2" t="s">
        <v>299</v>
      </c>
      <c r="AM2">
        <f t="shared" ref="AM2:AM28" si="4">AD2*1000000/3412</f>
        <v>3132.408712953074</v>
      </c>
      <c r="AN2" s="20">
        <f>X2*100</f>
        <v>7.8293532609545231</v>
      </c>
      <c r="AO2" s="46"/>
    </row>
    <row r="3" spans="1:45" ht="36.75" customHeight="1" x14ac:dyDescent="0.25">
      <c r="A3" t="s">
        <v>121</v>
      </c>
      <c r="B3" t="s">
        <v>80</v>
      </c>
      <c r="C3" t="s">
        <v>102</v>
      </c>
      <c r="D3" t="s">
        <v>100</v>
      </c>
      <c r="E3" t="s">
        <v>10</v>
      </c>
      <c r="F3" t="s">
        <v>7</v>
      </c>
      <c r="G3" t="s">
        <v>140</v>
      </c>
      <c r="H3" s="4">
        <v>479139</v>
      </c>
      <c r="I3" s="1">
        <v>43.7</v>
      </c>
      <c r="J3" s="17">
        <v>2</v>
      </c>
      <c r="K3" s="4">
        <v>11428742.6</v>
      </c>
      <c r="L3" s="2">
        <v>2154</v>
      </c>
      <c r="M3" s="5">
        <v>1234444.6000000001</v>
      </c>
      <c r="N3" s="5" t="s">
        <v>64</v>
      </c>
      <c r="O3" s="5" t="s">
        <v>66</v>
      </c>
      <c r="P3" s="4">
        <v>94818.77</v>
      </c>
      <c r="Q3" s="5">
        <v>461473.59</v>
      </c>
      <c r="R3" s="1" t="s">
        <v>149</v>
      </c>
      <c r="S3" s="1">
        <v>11</v>
      </c>
      <c r="T3" s="1" t="s">
        <v>254</v>
      </c>
      <c r="U3" s="4">
        <v>78478.284030000097</v>
      </c>
      <c r="V3" s="1" t="s">
        <v>149</v>
      </c>
      <c r="W3" s="1" t="s">
        <v>256</v>
      </c>
      <c r="X3" s="12">
        <f t="shared" si="0"/>
        <v>0.10801228474600523</v>
      </c>
      <c r="Y3" s="13">
        <f t="shared" si="1"/>
        <v>4.8669012475061635</v>
      </c>
      <c r="Z3" s="7">
        <f t="shared" ref="Z3:Z28" si="5">K3/8760</f>
        <v>1304.6509817351598</v>
      </c>
      <c r="AA3" s="42">
        <f t="shared" ref="AA3:AA28" si="6">U3*4*3.52/((4.4+4.69)/2)</f>
        <v>243118.64447577589</v>
      </c>
      <c r="AB3" s="14">
        <f t="shared" ref="AB3:AB28" si="7">U3*4/K3</f>
        <v>2.7466988023686911E-2</v>
      </c>
      <c r="AC3" s="42">
        <f t="shared" ref="AC3:AC28" si="8">P3*(1-S3/100)</f>
        <v>84388.705300000001</v>
      </c>
      <c r="AD3" s="7">
        <f t="shared" ref="AD3:AD28" si="9">AC3/8760</f>
        <v>9.6334138470319637</v>
      </c>
      <c r="AE3" s="42">
        <f t="shared" si="2"/>
        <v>0</v>
      </c>
      <c r="AF3">
        <v>2</v>
      </c>
      <c r="AG3" s="15">
        <f t="shared" ref="AG3:AG28" si="10">AD3/0.4*1000000/3412*0.35*0.8</f>
        <v>1976.3744703758421</v>
      </c>
      <c r="AH3" s="15">
        <f t="shared" si="3"/>
        <v>2874.8340000000003</v>
      </c>
      <c r="AI3" s="15">
        <f t="shared" ref="AI3:AI28" si="11">MIN(Z3/0.35,(I3-H3/43560)/30*1000)</f>
        <v>1090.016069788797</v>
      </c>
      <c r="AJ3" s="43">
        <f t="shared" ref="AJ3:AJ28" si="12">AC3*3412/1000000*Y3-K3/2.5*X3</f>
        <v>-492376.49237871886</v>
      </c>
      <c r="AK3" t="b">
        <v>1</v>
      </c>
      <c r="AL3" t="s">
        <v>299</v>
      </c>
      <c r="AM3">
        <f t="shared" si="4"/>
        <v>2823.392100536918</v>
      </c>
      <c r="AN3" s="20">
        <f t="shared" ref="AN3:AN28" si="13">X3*100</f>
        <v>10.801228474600522</v>
      </c>
    </row>
    <row r="4" spans="1:45" ht="36.75" customHeight="1" x14ac:dyDescent="0.25">
      <c r="A4" t="s">
        <v>122</v>
      </c>
      <c r="B4" t="s">
        <v>80</v>
      </c>
      <c r="C4" t="s">
        <v>103</v>
      </c>
      <c r="D4" t="s">
        <v>101</v>
      </c>
      <c r="E4" t="s">
        <v>10</v>
      </c>
      <c r="F4" t="s">
        <v>7</v>
      </c>
      <c r="G4" t="s">
        <v>140</v>
      </c>
      <c r="H4" s="4">
        <v>385400</v>
      </c>
      <c r="I4" s="1">
        <v>48.1</v>
      </c>
      <c r="J4" s="17">
        <v>2</v>
      </c>
      <c r="K4" s="4">
        <v>6277299.6900000004</v>
      </c>
      <c r="L4" s="2">
        <v>2334</v>
      </c>
      <c r="M4" s="5">
        <v>733657.91</v>
      </c>
      <c r="N4" s="5" t="s">
        <v>64</v>
      </c>
      <c r="O4" s="5" t="s">
        <v>66</v>
      </c>
      <c r="P4" s="4">
        <v>36252.53</v>
      </c>
      <c r="Q4" s="5">
        <v>169291.44</v>
      </c>
      <c r="S4" s="1">
        <v>12</v>
      </c>
      <c r="T4" s="1" t="s">
        <v>254</v>
      </c>
      <c r="U4" s="18">
        <v>0</v>
      </c>
      <c r="V4" s="1" t="s">
        <v>257</v>
      </c>
      <c r="W4" s="1" t="s">
        <v>256</v>
      </c>
      <c r="X4" s="12">
        <f t="shared" si="0"/>
        <v>0.11687476243467355</v>
      </c>
      <c r="Y4" s="13">
        <f t="shared" si="1"/>
        <v>4.6697827710231534</v>
      </c>
      <c r="Z4" s="7">
        <f t="shared" si="5"/>
        <v>716.58672260273977</v>
      </c>
      <c r="AA4" s="42">
        <f t="shared" si="6"/>
        <v>0</v>
      </c>
      <c r="AB4" s="14">
        <f t="shared" si="7"/>
        <v>0</v>
      </c>
      <c r="AC4" s="42">
        <f t="shared" si="8"/>
        <v>31902.2264</v>
      </c>
      <c r="AD4" s="7">
        <f t="shared" si="9"/>
        <v>3.6418066666666666</v>
      </c>
      <c r="AE4" s="42">
        <f t="shared" si="2"/>
        <v>0</v>
      </c>
      <c r="AF4">
        <v>3</v>
      </c>
      <c r="AG4" s="15">
        <f t="shared" si="10"/>
        <v>747.14673700664309</v>
      </c>
      <c r="AH4" s="15">
        <f t="shared" si="3"/>
        <v>2312.4</v>
      </c>
      <c r="AI4" s="15">
        <f t="shared" si="11"/>
        <v>1308.4144475053567</v>
      </c>
      <c r="AJ4" s="43">
        <f t="shared" si="12"/>
        <v>-292954.85629391362</v>
      </c>
      <c r="AK4" t="b">
        <v>0</v>
      </c>
      <c r="AL4" t="s">
        <v>299</v>
      </c>
      <c r="AM4">
        <f t="shared" si="4"/>
        <v>1067.3524814380617</v>
      </c>
      <c r="AN4" s="20">
        <f t="shared" si="13"/>
        <v>11.687476243467355</v>
      </c>
    </row>
    <row r="5" spans="1:45" ht="63" customHeight="1" x14ac:dyDescent="0.25">
      <c r="A5" t="s">
        <v>42</v>
      </c>
      <c r="B5" t="s">
        <v>79</v>
      </c>
      <c r="C5" t="s">
        <v>4</v>
      </c>
      <c r="D5" t="s">
        <v>37</v>
      </c>
      <c r="E5" t="s">
        <v>4</v>
      </c>
      <c r="F5" t="s">
        <v>5</v>
      </c>
      <c r="G5" t="s">
        <v>139</v>
      </c>
      <c r="H5" s="4">
        <v>486656</v>
      </c>
      <c r="I5" s="1">
        <v>63.3</v>
      </c>
      <c r="J5" s="17">
        <v>2</v>
      </c>
      <c r="K5" s="4">
        <v>11848853.33333</v>
      </c>
      <c r="L5" s="2"/>
      <c r="M5" s="3">
        <v>842228.73965</v>
      </c>
      <c r="N5" s="3" t="s">
        <v>64</v>
      </c>
      <c r="O5" s="3" t="s">
        <v>66</v>
      </c>
      <c r="P5" s="4">
        <v>1770.0212100000001</v>
      </c>
      <c r="Q5" s="3">
        <v>30068.59636</v>
      </c>
      <c r="R5" s="1" t="s">
        <v>125</v>
      </c>
      <c r="S5" s="11">
        <v>0</v>
      </c>
      <c r="T5" s="1" t="s">
        <v>258</v>
      </c>
      <c r="U5" s="4">
        <v>589459.38479500008</v>
      </c>
      <c r="V5" s="1" t="s">
        <v>259</v>
      </c>
      <c r="W5" s="1" t="s">
        <v>260</v>
      </c>
      <c r="X5" s="12">
        <f t="shared" si="0"/>
        <v>7.108103340944133E-2</v>
      </c>
      <c r="Y5" s="13">
        <f t="shared" si="1"/>
        <v>16.98770398350198</v>
      </c>
      <c r="Z5" s="7">
        <f t="shared" si="5"/>
        <v>1352.6088280057077</v>
      </c>
      <c r="AA5" s="42">
        <f t="shared" si="6"/>
        <v>1826091.9995409464</v>
      </c>
      <c r="AB5" s="14">
        <f t="shared" si="7"/>
        <v>0.19899288756892344</v>
      </c>
      <c r="AC5" s="42">
        <f t="shared" si="8"/>
        <v>1770.0212100000001</v>
      </c>
      <c r="AD5" s="7">
        <f t="shared" si="9"/>
        <v>0.20205721575342467</v>
      </c>
      <c r="AE5" s="42">
        <f t="shared" si="2"/>
        <v>0</v>
      </c>
      <c r="AF5">
        <v>4</v>
      </c>
      <c r="AG5" s="15">
        <f t="shared" si="10"/>
        <v>41.453707804043745</v>
      </c>
      <c r="AH5" s="15">
        <f t="shared" si="3"/>
        <v>2919.9360000000001</v>
      </c>
      <c r="AI5" s="15">
        <f t="shared" si="11"/>
        <v>1737.5971839608203</v>
      </c>
      <c r="AJ5" s="43">
        <f t="shared" si="12"/>
        <v>-336788.90180921968</v>
      </c>
      <c r="AK5" t="b">
        <v>0</v>
      </c>
      <c r="AL5" t="s">
        <v>299</v>
      </c>
      <c r="AM5">
        <f t="shared" si="4"/>
        <v>59.219582577205358</v>
      </c>
      <c r="AN5" s="20">
        <f t="shared" si="13"/>
        <v>7.1081033409441332</v>
      </c>
    </row>
    <row r="6" spans="1:45" ht="36.75" customHeight="1" x14ac:dyDescent="0.25">
      <c r="A6" t="s">
        <v>43</v>
      </c>
      <c r="B6" t="s">
        <v>80</v>
      </c>
      <c r="C6" t="s">
        <v>83</v>
      </c>
      <c r="D6" t="s">
        <v>104</v>
      </c>
      <c r="E6" t="s">
        <v>12</v>
      </c>
      <c r="F6" t="s">
        <v>13</v>
      </c>
      <c r="G6" t="s">
        <v>141</v>
      </c>
      <c r="H6" s="4">
        <v>710899</v>
      </c>
      <c r="I6" s="1">
        <v>151.1</v>
      </c>
      <c r="J6" s="17">
        <v>2</v>
      </c>
      <c r="K6" s="4">
        <v>11553668.29934</v>
      </c>
      <c r="L6" s="2">
        <v>4225.6499999999996</v>
      </c>
      <c r="M6" s="3">
        <v>1510401.8180800001</v>
      </c>
      <c r="N6" s="3" t="s">
        <v>64</v>
      </c>
      <c r="O6" s="3" t="s">
        <v>66</v>
      </c>
      <c r="P6" s="4">
        <v>129153.20357</v>
      </c>
      <c r="Q6" s="3">
        <v>1073601.65808</v>
      </c>
      <c r="S6" s="1">
        <v>11</v>
      </c>
      <c r="T6" s="1" t="s">
        <v>254</v>
      </c>
      <c r="U6" s="18">
        <v>0</v>
      </c>
      <c r="V6" s="1" t="s">
        <v>257</v>
      </c>
      <c r="W6" s="1" t="s">
        <v>261</v>
      </c>
      <c r="X6" s="12">
        <f t="shared" si="0"/>
        <v>0.1307292003671493</v>
      </c>
      <c r="Y6" s="13">
        <f t="shared" si="1"/>
        <v>8.3126212002795317</v>
      </c>
      <c r="Z6" s="7">
        <f t="shared" si="5"/>
        <v>1318.9119063173516</v>
      </c>
      <c r="AA6" s="42">
        <f t="shared" si="6"/>
        <v>0</v>
      </c>
      <c r="AB6" s="14">
        <f t="shared" si="7"/>
        <v>0</v>
      </c>
      <c r="AC6" s="42">
        <f t="shared" si="8"/>
        <v>114946.35117730001</v>
      </c>
      <c r="AD6" s="7">
        <f t="shared" si="9"/>
        <v>13.121729586449772</v>
      </c>
      <c r="AE6" s="42">
        <f t="shared" si="2"/>
        <v>0</v>
      </c>
      <c r="AF6">
        <v>5</v>
      </c>
      <c r="AG6" s="15">
        <f t="shared" si="10"/>
        <v>2692.0312750629664</v>
      </c>
      <c r="AH6" s="15">
        <f t="shared" si="3"/>
        <v>4265.3939999999993</v>
      </c>
      <c r="AI6" s="15">
        <f t="shared" si="11"/>
        <v>3768.3197323352906</v>
      </c>
      <c r="AJ6" s="43">
        <f t="shared" si="12"/>
        <v>-600900.54254894156</v>
      </c>
      <c r="AK6" t="b">
        <v>0</v>
      </c>
      <c r="AL6" t="s">
        <v>299</v>
      </c>
      <c r="AM6">
        <f t="shared" si="4"/>
        <v>3845.758964375666</v>
      </c>
      <c r="AN6" s="20">
        <f t="shared" si="13"/>
        <v>13.07292003671493</v>
      </c>
    </row>
    <row r="7" spans="1:45" ht="36.75" customHeight="1" x14ac:dyDescent="0.25">
      <c r="A7" t="s">
        <v>44</v>
      </c>
      <c r="B7" t="s">
        <v>81</v>
      </c>
      <c r="C7" s="22" t="s">
        <v>301</v>
      </c>
      <c r="D7" t="s">
        <v>105</v>
      </c>
      <c r="E7" t="s">
        <v>19</v>
      </c>
      <c r="F7" t="s">
        <v>7</v>
      </c>
      <c r="G7" t="s">
        <v>142</v>
      </c>
      <c r="H7" s="4">
        <v>486000</v>
      </c>
      <c r="I7" s="1">
        <v>81.260000000000005</v>
      </c>
      <c r="J7" s="17">
        <v>2</v>
      </c>
      <c r="K7" s="4">
        <v>11025473.666309999</v>
      </c>
      <c r="L7" s="2">
        <v>2140</v>
      </c>
      <c r="M7" s="3">
        <v>926157.11947000003</v>
      </c>
      <c r="N7" s="3" t="s">
        <v>64</v>
      </c>
      <c r="O7" s="3" t="s">
        <v>67</v>
      </c>
      <c r="P7" s="4">
        <v>164207.63097</v>
      </c>
      <c r="Q7" s="3">
        <v>714293.53193000006</v>
      </c>
      <c r="R7" s="1" t="s">
        <v>147</v>
      </c>
      <c r="S7" s="1">
        <v>25</v>
      </c>
      <c r="T7" s="1" t="s">
        <v>254</v>
      </c>
      <c r="U7" s="4">
        <v>31736.653586666565</v>
      </c>
      <c r="V7" s="1" t="s">
        <v>147</v>
      </c>
      <c r="W7" s="1" t="s">
        <v>262</v>
      </c>
      <c r="X7" s="12">
        <f t="shared" si="0"/>
        <v>8.4001571950601359E-2</v>
      </c>
      <c r="Y7" s="13">
        <f t="shared" si="1"/>
        <v>4.3499411550520346</v>
      </c>
      <c r="Z7" s="7">
        <f t="shared" si="5"/>
        <v>1258.6157153321917</v>
      </c>
      <c r="AA7" s="42">
        <f t="shared" si="6"/>
        <v>98317.289879046264</v>
      </c>
      <c r="AB7" s="14">
        <f t="shared" si="7"/>
        <v>1.1513937467790688E-2</v>
      </c>
      <c r="AC7" s="42">
        <f t="shared" si="8"/>
        <v>123155.7232275</v>
      </c>
      <c r="AD7" s="7">
        <f t="shared" si="9"/>
        <v>14.058872514554794</v>
      </c>
      <c r="AE7" s="42">
        <f t="shared" si="2"/>
        <v>0</v>
      </c>
      <c r="AF7">
        <v>6</v>
      </c>
      <c r="AG7" s="15">
        <f t="shared" si="10"/>
        <v>2884.2938922005728</v>
      </c>
      <c r="AH7" s="15">
        <f t="shared" si="3"/>
        <v>2916</v>
      </c>
      <c r="AI7" s="15">
        <f t="shared" si="11"/>
        <v>2336.7658402203861</v>
      </c>
      <c r="AJ7" s="43">
        <f t="shared" si="12"/>
        <v>-368634.97063979111</v>
      </c>
      <c r="AK7" t="b">
        <v>0</v>
      </c>
      <c r="AL7" t="s">
        <v>299</v>
      </c>
      <c r="AM7">
        <f t="shared" si="4"/>
        <v>4120.4198460008192</v>
      </c>
      <c r="AN7" s="20">
        <f t="shared" si="13"/>
        <v>8.4001571950601353</v>
      </c>
    </row>
    <row r="8" spans="1:45" ht="36.75" customHeight="1" x14ac:dyDescent="0.25">
      <c r="A8" t="s">
        <v>45</v>
      </c>
      <c r="B8" t="s">
        <v>81</v>
      </c>
      <c r="C8" t="s">
        <v>75</v>
      </c>
      <c r="D8" t="s">
        <v>36</v>
      </c>
      <c r="E8" t="s">
        <v>21</v>
      </c>
      <c r="F8" t="s">
        <v>22</v>
      </c>
      <c r="G8" t="s">
        <v>142</v>
      </c>
      <c r="H8" s="4">
        <v>930000</v>
      </c>
      <c r="I8" s="1">
        <v>96.9</v>
      </c>
      <c r="J8" s="6">
        <v>3</v>
      </c>
      <c r="K8" s="4">
        <v>6672237.6617599996</v>
      </c>
      <c r="L8" s="2">
        <v>3555.6</v>
      </c>
      <c r="M8" s="3">
        <v>781639.93865000003</v>
      </c>
      <c r="N8" s="3" t="s">
        <v>64</v>
      </c>
      <c r="O8" s="3" t="s">
        <v>67</v>
      </c>
      <c r="P8" s="4">
        <v>13344.614809999999</v>
      </c>
      <c r="Q8" s="3">
        <v>123632.12767</v>
      </c>
      <c r="R8" s="1" t="s">
        <v>124</v>
      </c>
      <c r="S8" s="11">
        <v>0</v>
      </c>
      <c r="T8" s="1" t="s">
        <v>258</v>
      </c>
      <c r="U8" s="4">
        <v>282983.17970249994</v>
      </c>
      <c r="V8" s="1" t="s">
        <v>263</v>
      </c>
      <c r="W8" s="1" t="s">
        <v>264</v>
      </c>
      <c r="X8" s="12">
        <f t="shared" si="0"/>
        <v>0.11714809607723407</v>
      </c>
      <c r="Y8" s="13">
        <f t="shared" si="1"/>
        <v>9.2645707223676705</v>
      </c>
      <c r="Z8" s="7">
        <f t="shared" si="5"/>
        <v>761.67096595433782</v>
      </c>
      <c r="AA8" s="42">
        <f t="shared" si="6"/>
        <v>876656.36308277212</v>
      </c>
      <c r="AB8" s="14">
        <f t="shared" si="7"/>
        <v>0.1696481414769358</v>
      </c>
      <c r="AC8" s="42">
        <f t="shared" si="8"/>
        <v>13344.614809999999</v>
      </c>
      <c r="AD8" s="7">
        <f t="shared" si="9"/>
        <v>1.5233578550228311</v>
      </c>
      <c r="AE8" s="42">
        <f t="shared" si="2"/>
        <v>0</v>
      </c>
      <c r="AF8">
        <v>7</v>
      </c>
      <c r="AG8" s="15">
        <f t="shared" si="10"/>
        <v>312.52945443024089</v>
      </c>
      <c r="AH8" s="15">
        <f t="shared" si="3"/>
        <v>4480.4174467902221</v>
      </c>
      <c r="AI8" s="15">
        <f t="shared" si="11"/>
        <v>2176.2027598695367</v>
      </c>
      <c r="AJ8" s="43">
        <f t="shared" si="12"/>
        <v>-312234.14264039003</v>
      </c>
      <c r="AK8" t="b">
        <v>0</v>
      </c>
      <c r="AL8" t="s">
        <v>299</v>
      </c>
      <c r="AM8">
        <f t="shared" si="4"/>
        <v>446.47064918605838</v>
      </c>
      <c r="AN8" s="20">
        <f t="shared" si="13"/>
        <v>11.714809607723407</v>
      </c>
    </row>
    <row r="9" spans="1:45" ht="36.75" customHeight="1" x14ac:dyDescent="0.25">
      <c r="A9" t="s">
        <v>46</v>
      </c>
      <c r="B9" t="s">
        <v>81</v>
      </c>
      <c r="C9" t="s">
        <v>85</v>
      </c>
      <c r="D9" t="s">
        <v>106</v>
      </c>
      <c r="E9" t="s">
        <v>19</v>
      </c>
      <c r="F9" t="s">
        <v>7</v>
      </c>
      <c r="G9" t="s">
        <v>142</v>
      </c>
      <c r="H9" s="4">
        <v>249000</v>
      </c>
      <c r="I9" s="1">
        <v>14.4</v>
      </c>
      <c r="J9" s="16">
        <v>2</v>
      </c>
      <c r="K9" s="4">
        <v>4934116.9999900004</v>
      </c>
      <c r="L9" s="2">
        <v>1236</v>
      </c>
      <c r="M9" s="3">
        <v>522428.29921000003</v>
      </c>
      <c r="N9" s="3" t="s">
        <v>64</v>
      </c>
      <c r="O9" s="3" t="s">
        <v>66</v>
      </c>
      <c r="P9" s="4">
        <v>17067.566940000001</v>
      </c>
      <c r="Q9" s="3">
        <v>101490.89859</v>
      </c>
      <c r="S9" s="11">
        <v>0</v>
      </c>
      <c r="T9" s="1" t="s">
        <v>265</v>
      </c>
      <c r="U9" s="4">
        <v>31736.653586666565</v>
      </c>
      <c r="V9" s="1" t="s">
        <v>266</v>
      </c>
      <c r="W9" s="1" t="s">
        <v>267</v>
      </c>
      <c r="X9" s="12">
        <f t="shared" si="0"/>
        <v>0.10588080890888052</v>
      </c>
      <c r="Y9" s="13">
        <f t="shared" si="1"/>
        <v>5.9464186633505003</v>
      </c>
      <c r="Z9" s="7">
        <f t="shared" si="5"/>
        <v>563.25536529566216</v>
      </c>
      <c r="AA9" s="42">
        <f t="shared" si="6"/>
        <v>98317.289879046264</v>
      </c>
      <c r="AB9" s="14">
        <f t="shared" si="7"/>
        <v>2.5728334846320738E-2</v>
      </c>
      <c r="AC9" s="42">
        <f t="shared" si="8"/>
        <v>17067.566940000001</v>
      </c>
      <c r="AD9" s="7">
        <f t="shared" si="9"/>
        <v>1.948352390410959</v>
      </c>
      <c r="AE9" s="42">
        <f t="shared" si="2"/>
        <v>0</v>
      </c>
      <c r="AF9">
        <v>8</v>
      </c>
      <c r="AG9" s="15">
        <f t="shared" si="10"/>
        <v>399.72059592252964</v>
      </c>
      <c r="AH9" s="15">
        <f t="shared" si="3"/>
        <v>1494</v>
      </c>
      <c r="AI9" s="15">
        <f t="shared" si="11"/>
        <v>289.45821854912765</v>
      </c>
      <c r="AJ9" s="43">
        <f t="shared" si="12"/>
        <v>-208625.03273801095</v>
      </c>
      <c r="AK9" t="b">
        <v>0</v>
      </c>
      <c r="AL9" t="s">
        <v>299</v>
      </c>
      <c r="AM9">
        <f t="shared" si="4"/>
        <v>571.02942274647103</v>
      </c>
      <c r="AN9" s="20">
        <f t="shared" si="13"/>
        <v>10.588080890888051</v>
      </c>
    </row>
    <row r="10" spans="1:45" ht="36.75" customHeight="1" x14ac:dyDescent="0.25">
      <c r="A10" t="s">
        <v>47</v>
      </c>
      <c r="B10" t="s">
        <v>80</v>
      </c>
      <c r="C10" t="s">
        <v>33</v>
      </c>
      <c r="D10" t="s">
        <v>31</v>
      </c>
      <c r="E10" t="s">
        <v>11</v>
      </c>
      <c r="F10" t="s">
        <v>2</v>
      </c>
      <c r="G10" t="s">
        <v>140</v>
      </c>
      <c r="H10" s="4">
        <v>300334</v>
      </c>
      <c r="I10" s="1">
        <v>32.9</v>
      </c>
      <c r="J10" s="16">
        <v>2</v>
      </c>
      <c r="K10" s="4">
        <v>4847935.5258499999</v>
      </c>
      <c r="L10" s="2">
        <v>1206</v>
      </c>
      <c r="M10" s="3">
        <v>508516.32818000001</v>
      </c>
      <c r="N10" s="3" t="s">
        <v>64</v>
      </c>
      <c r="O10" s="3" t="s">
        <v>66</v>
      </c>
      <c r="P10" s="4">
        <v>8567.8205400000006</v>
      </c>
      <c r="Q10" s="3">
        <v>60303.547180000001</v>
      </c>
      <c r="S10" s="1">
        <v>40</v>
      </c>
      <c r="T10" s="1" t="s">
        <v>265</v>
      </c>
      <c r="U10" s="4">
        <v>135175.28151</v>
      </c>
      <c r="X10" s="12">
        <f t="shared" si="0"/>
        <v>0.10489337687527119</v>
      </c>
      <c r="Y10" s="13">
        <f t="shared" si="1"/>
        <v>7.038376550776821</v>
      </c>
      <c r="Z10" s="7">
        <f t="shared" si="5"/>
        <v>553.41729747146121</v>
      </c>
      <c r="AA10" s="42">
        <f t="shared" si="6"/>
        <v>418760.82808818488</v>
      </c>
      <c r="AB10" s="14">
        <f t="shared" si="7"/>
        <v>0.11153224360284734</v>
      </c>
      <c r="AC10" s="42">
        <f t="shared" si="8"/>
        <v>5140.6923240000006</v>
      </c>
      <c r="AD10" s="7">
        <f t="shared" si="9"/>
        <v>0.58683702328767129</v>
      </c>
      <c r="AE10" s="42">
        <f t="shared" si="2"/>
        <v>2000</v>
      </c>
      <c r="AF10">
        <v>9</v>
      </c>
      <c r="AG10" s="15">
        <f t="shared" si="10"/>
        <v>120.39446550450464</v>
      </c>
      <c r="AH10" s="15">
        <f t="shared" si="3"/>
        <v>1802.0040000000001</v>
      </c>
      <c r="AI10" s="15">
        <f t="shared" si="11"/>
        <v>866.84266911539635</v>
      </c>
      <c r="AJ10" s="43">
        <f t="shared" si="12"/>
        <v>-203283.07785021313</v>
      </c>
      <c r="AK10" t="b">
        <v>0</v>
      </c>
      <c r="AL10" t="s">
        <v>299</v>
      </c>
      <c r="AM10">
        <f t="shared" si="4"/>
        <v>171.99209357786378</v>
      </c>
      <c r="AN10" s="20">
        <f t="shared" si="13"/>
        <v>10.489337687527119</v>
      </c>
    </row>
    <row r="11" spans="1:45" ht="36.75" customHeight="1" x14ac:dyDescent="0.25">
      <c r="A11" t="s">
        <v>48</v>
      </c>
      <c r="B11" t="s">
        <v>81</v>
      </c>
      <c r="C11" t="s">
        <v>87</v>
      </c>
      <c r="D11" t="s">
        <v>107</v>
      </c>
      <c r="E11" t="s">
        <v>19</v>
      </c>
      <c r="F11" t="s">
        <v>7</v>
      </c>
      <c r="G11" t="s">
        <v>142</v>
      </c>
      <c r="H11" s="4">
        <v>302000</v>
      </c>
      <c r="I11" s="1">
        <v>35.700000000000003</v>
      </c>
      <c r="J11" s="16">
        <v>2</v>
      </c>
      <c r="K11" s="4">
        <v>3879818.3397900001</v>
      </c>
      <c r="L11" s="2">
        <v>1229</v>
      </c>
      <c r="M11" s="3">
        <v>385419.40590000001</v>
      </c>
      <c r="N11" s="3" t="s">
        <v>64</v>
      </c>
      <c r="O11" s="3" t="s">
        <v>66</v>
      </c>
      <c r="P11" s="4">
        <v>28363.448390000001</v>
      </c>
      <c r="Q11" s="3">
        <v>139842.81967999999</v>
      </c>
      <c r="S11" s="1">
        <v>4</v>
      </c>
      <c r="T11" s="1" t="s">
        <v>254</v>
      </c>
      <c r="U11" s="4">
        <v>3513.7644049999653</v>
      </c>
      <c r="V11" s="1" t="s">
        <v>268</v>
      </c>
      <c r="W11" s="1" t="s">
        <v>262</v>
      </c>
      <c r="X11" s="12">
        <f t="shared" si="0"/>
        <v>9.9339549469953103E-2</v>
      </c>
      <c r="Y11" s="13">
        <f t="shared" si="1"/>
        <v>4.930388497094869</v>
      </c>
      <c r="Z11" s="7">
        <f t="shared" si="5"/>
        <v>442.90163696232878</v>
      </c>
      <c r="AA11" s="42">
        <f t="shared" si="6"/>
        <v>10885.325153443237</v>
      </c>
      <c r="AB11" s="14">
        <f t="shared" si="7"/>
        <v>3.622607140096309E-3</v>
      </c>
      <c r="AC11" s="42">
        <f t="shared" si="8"/>
        <v>27228.9104544</v>
      </c>
      <c r="AD11" s="7">
        <f t="shared" si="9"/>
        <v>3.1083231112328766</v>
      </c>
      <c r="AE11" s="42">
        <f t="shared" si="2"/>
        <v>0</v>
      </c>
      <c r="AF11">
        <v>10</v>
      </c>
      <c r="AG11" s="15">
        <f t="shared" si="10"/>
        <v>637.69817639595931</v>
      </c>
      <c r="AH11" s="15">
        <f t="shared" si="3"/>
        <v>1812</v>
      </c>
      <c r="AI11" s="15">
        <f t="shared" si="11"/>
        <v>958.90113253749632</v>
      </c>
      <c r="AJ11" s="43">
        <f t="shared" si="12"/>
        <v>-153709.70440728177</v>
      </c>
      <c r="AK11" t="b">
        <v>0</v>
      </c>
      <c r="AL11" t="s">
        <v>299</v>
      </c>
      <c r="AM11">
        <f t="shared" si="4"/>
        <v>910.9973948513707</v>
      </c>
      <c r="AN11" s="20">
        <f t="shared" si="13"/>
        <v>9.9339549469953106</v>
      </c>
    </row>
    <row r="12" spans="1:45" ht="36.75" customHeight="1" x14ac:dyDescent="0.25">
      <c r="A12" t="s">
        <v>49</v>
      </c>
      <c r="B12" t="s">
        <v>79</v>
      </c>
      <c r="C12" t="s">
        <v>88</v>
      </c>
      <c r="D12" t="s">
        <v>108</v>
      </c>
      <c r="E12" t="s">
        <v>97</v>
      </c>
      <c r="F12" t="s">
        <v>6</v>
      </c>
      <c r="G12" t="s">
        <v>139</v>
      </c>
      <c r="H12" s="4">
        <v>320000</v>
      </c>
      <c r="I12" s="7">
        <f>40.4+2.52</f>
        <v>42.92</v>
      </c>
      <c r="J12" s="6">
        <v>3</v>
      </c>
      <c r="K12" s="4">
        <v>3222303.0746800001</v>
      </c>
      <c r="L12" s="2">
        <v>547</v>
      </c>
      <c r="M12" s="3">
        <v>276848.45866</v>
      </c>
      <c r="N12" s="3" t="s">
        <v>64</v>
      </c>
      <c r="O12" s="3" t="s">
        <v>66</v>
      </c>
      <c r="P12" s="4">
        <v>7591.8770000000004</v>
      </c>
      <c r="Q12" s="3">
        <v>103018.02</v>
      </c>
      <c r="S12" s="11">
        <v>0</v>
      </c>
      <c r="T12" s="1" t="s">
        <v>265</v>
      </c>
      <c r="U12" s="4">
        <v>71558.124948333396</v>
      </c>
      <c r="V12" s="1" t="s">
        <v>269</v>
      </c>
      <c r="W12" s="1" t="s">
        <v>270</v>
      </c>
      <c r="X12" s="12">
        <f t="shared" si="0"/>
        <v>8.5916331345552654E-2</v>
      </c>
      <c r="Y12" s="13">
        <f t="shared" si="1"/>
        <v>13.569505933776323</v>
      </c>
      <c r="Z12" s="7">
        <f t="shared" si="5"/>
        <v>367.84281674429224</v>
      </c>
      <c r="AA12" s="45">
        <f>U12*4*3.52/((4.4+4.69)/2)</f>
        <v>221680.61590154769</v>
      </c>
      <c r="AB12" s="14">
        <f t="shared" si="7"/>
        <v>8.8828546899412525E-2</v>
      </c>
      <c r="AC12" s="42">
        <f t="shared" si="8"/>
        <v>7591.8770000000004</v>
      </c>
      <c r="AD12" s="7">
        <f t="shared" si="9"/>
        <v>0.86665262557077627</v>
      </c>
      <c r="AE12" s="42">
        <f t="shared" si="2"/>
        <v>3000</v>
      </c>
      <c r="AF12">
        <v>11</v>
      </c>
      <c r="AG12" s="15">
        <f t="shared" si="10"/>
        <v>177.8009489740748</v>
      </c>
      <c r="AH12" s="15">
        <f t="shared" si="3"/>
        <v>1920</v>
      </c>
      <c r="AI12" s="15">
        <f t="shared" si="11"/>
        <v>1050.9794764122637</v>
      </c>
      <c r="AJ12" s="43">
        <f t="shared" si="12"/>
        <v>-110387.88597975999</v>
      </c>
      <c r="AK12" t="b">
        <v>0</v>
      </c>
      <c r="AL12" s="44" t="s">
        <v>303</v>
      </c>
      <c r="AM12">
        <f t="shared" si="4"/>
        <v>254.00135567724979</v>
      </c>
      <c r="AN12" s="20">
        <f t="shared" si="13"/>
        <v>8.5916331345552663</v>
      </c>
    </row>
    <row r="13" spans="1:45" ht="36.75" customHeight="1" x14ac:dyDescent="0.25">
      <c r="A13" t="s">
        <v>50</v>
      </c>
      <c r="B13" t="s">
        <v>80</v>
      </c>
      <c r="C13" t="s">
        <v>123</v>
      </c>
      <c r="D13" t="s">
        <v>109</v>
      </c>
      <c r="E13" t="s">
        <v>14</v>
      </c>
      <c r="F13" t="s">
        <v>8</v>
      </c>
      <c r="G13" t="s">
        <v>141</v>
      </c>
      <c r="H13" s="4">
        <v>262000</v>
      </c>
      <c r="I13" s="1">
        <v>20.6</v>
      </c>
      <c r="J13" s="6">
        <v>2</v>
      </c>
      <c r="K13" s="4">
        <v>3170869.0967700002</v>
      </c>
      <c r="L13" s="2">
        <v>1517</v>
      </c>
      <c r="M13" s="3">
        <v>335488.04571999999</v>
      </c>
      <c r="N13" s="3" t="s">
        <v>64</v>
      </c>
      <c r="O13" s="3" t="s">
        <v>66</v>
      </c>
      <c r="P13" s="4">
        <v>32011.158820000001</v>
      </c>
      <c r="Q13" s="3">
        <v>262482.42</v>
      </c>
      <c r="S13" s="1">
        <v>6</v>
      </c>
      <c r="T13" s="1" t="s">
        <v>265</v>
      </c>
      <c r="U13" s="18">
        <v>0</v>
      </c>
      <c r="V13" s="1" t="s">
        <v>257</v>
      </c>
      <c r="W13" s="1" t="s">
        <v>271</v>
      </c>
      <c r="X13" s="12">
        <f t="shared" si="0"/>
        <v>0.10580318375859296</v>
      </c>
      <c r="Y13" s="13">
        <f t="shared" si="1"/>
        <v>8.1997162763131737</v>
      </c>
      <c r="Z13" s="7">
        <f t="shared" si="5"/>
        <v>361.97135807876714</v>
      </c>
      <c r="AA13" s="42">
        <f t="shared" si="6"/>
        <v>0</v>
      </c>
      <c r="AB13" s="14">
        <f t="shared" si="7"/>
        <v>0</v>
      </c>
      <c r="AC13" s="42">
        <f t="shared" si="8"/>
        <v>30090.4892908</v>
      </c>
      <c r="AD13" s="7">
        <f t="shared" si="9"/>
        <v>3.4349873619634703</v>
      </c>
      <c r="AE13" s="42">
        <f t="shared" si="2"/>
        <v>1000</v>
      </c>
      <c r="AF13">
        <v>12</v>
      </c>
      <c r="AG13" s="15">
        <f t="shared" si="10"/>
        <v>704.71604729613989</v>
      </c>
      <c r="AH13" s="15">
        <f t="shared" si="3"/>
        <v>1000</v>
      </c>
      <c r="AI13" s="15">
        <f t="shared" si="11"/>
        <v>486.17692072237526</v>
      </c>
      <c r="AJ13" s="43">
        <f t="shared" si="12"/>
        <v>-133353.3636719824</v>
      </c>
      <c r="AK13" t="b">
        <v>0</v>
      </c>
      <c r="AL13" t="s">
        <v>299</v>
      </c>
      <c r="AM13">
        <f t="shared" si="4"/>
        <v>1006.737210423057</v>
      </c>
      <c r="AN13" s="20">
        <f t="shared" si="13"/>
        <v>10.580318375859296</v>
      </c>
    </row>
    <row r="14" spans="1:45" ht="36.75" customHeight="1" x14ac:dyDescent="0.25">
      <c r="A14" t="s">
        <v>51</v>
      </c>
      <c r="B14" t="s">
        <v>80</v>
      </c>
      <c r="C14" t="s">
        <v>76</v>
      </c>
      <c r="D14" t="s">
        <v>110</v>
      </c>
      <c r="E14" t="s">
        <v>15</v>
      </c>
      <c r="F14" t="s">
        <v>7</v>
      </c>
      <c r="G14" t="s">
        <v>140</v>
      </c>
      <c r="H14" s="4">
        <v>216000</v>
      </c>
      <c r="I14" s="11">
        <v>0</v>
      </c>
      <c r="J14" s="6">
        <v>2</v>
      </c>
      <c r="K14" s="4">
        <v>3144499.9624299998</v>
      </c>
      <c r="L14" s="2">
        <v>1692</v>
      </c>
      <c r="M14" s="3">
        <v>359264.52545999998</v>
      </c>
      <c r="N14" s="3" t="s">
        <v>64</v>
      </c>
      <c r="O14" s="3" t="s">
        <v>66</v>
      </c>
      <c r="P14" s="4">
        <v>40710.386400000003</v>
      </c>
      <c r="Q14" s="3">
        <v>190570.33306</v>
      </c>
      <c r="S14" s="1">
        <v>10</v>
      </c>
      <c r="T14" s="1" t="s">
        <v>265</v>
      </c>
      <c r="U14" s="4">
        <v>233.66231166664511</v>
      </c>
      <c r="W14" s="1" t="s">
        <v>272</v>
      </c>
      <c r="X14" s="12">
        <f t="shared" si="0"/>
        <v>0.11425171879549596</v>
      </c>
      <c r="Y14" s="13">
        <f t="shared" si="1"/>
        <v>4.6811231705725103</v>
      </c>
      <c r="Z14" s="7">
        <f t="shared" si="5"/>
        <v>358.96118292579905</v>
      </c>
      <c r="AA14" s="42">
        <f t="shared" si="6"/>
        <v>723.86476309490934</v>
      </c>
      <c r="AB14" s="14">
        <f t="shared" si="7"/>
        <v>2.9723302840948493E-4</v>
      </c>
      <c r="AC14" s="42">
        <f t="shared" si="8"/>
        <v>36639.347760000004</v>
      </c>
      <c r="AD14" s="7">
        <f t="shared" si="9"/>
        <v>4.1825739452054798</v>
      </c>
      <c r="AE14" s="42">
        <f t="shared" si="2"/>
        <v>0</v>
      </c>
      <c r="AF14">
        <v>13</v>
      </c>
      <c r="AG14" s="15">
        <f t="shared" si="10"/>
        <v>858.08961361190961</v>
      </c>
      <c r="AH14" s="15">
        <f t="shared" si="3"/>
        <v>1296</v>
      </c>
      <c r="AI14" s="15">
        <f t="shared" si="11"/>
        <v>-165.28925619834712</v>
      </c>
      <c r="AJ14" s="43">
        <f t="shared" si="12"/>
        <v>-143120.60680523934</v>
      </c>
      <c r="AK14" t="b">
        <v>0</v>
      </c>
      <c r="AL14" t="s">
        <v>299</v>
      </c>
      <c r="AM14">
        <f t="shared" si="4"/>
        <v>1225.8423051598711</v>
      </c>
      <c r="AN14" s="20">
        <f t="shared" si="13"/>
        <v>11.425171879549596</v>
      </c>
    </row>
    <row r="15" spans="1:45" ht="36.75" customHeight="1" x14ac:dyDescent="0.25">
      <c r="A15" t="s">
        <v>52</v>
      </c>
      <c r="B15" t="s">
        <v>79</v>
      </c>
      <c r="C15" t="s">
        <v>90</v>
      </c>
      <c r="D15" t="s">
        <v>111</v>
      </c>
      <c r="E15" t="s">
        <v>9</v>
      </c>
      <c r="F15" t="s">
        <v>6</v>
      </c>
      <c r="G15" t="s">
        <v>139</v>
      </c>
      <c r="H15" s="4">
        <v>83000</v>
      </c>
      <c r="I15" s="7">
        <v>8.6</v>
      </c>
      <c r="J15" s="6">
        <v>3</v>
      </c>
      <c r="K15" s="4">
        <v>3069120.3073700001</v>
      </c>
      <c r="L15" s="2">
        <v>700</v>
      </c>
      <c r="M15" s="3">
        <v>291462.06588000001</v>
      </c>
      <c r="N15" s="3" t="s">
        <v>64</v>
      </c>
      <c r="O15" s="3" t="s">
        <v>66</v>
      </c>
      <c r="P15" s="4">
        <v>26046.536400000001</v>
      </c>
      <c r="Q15" s="3">
        <v>185978.81</v>
      </c>
      <c r="S15" s="1">
        <v>16</v>
      </c>
      <c r="T15" s="1" t="s">
        <v>265</v>
      </c>
      <c r="U15" s="4">
        <v>18139.90168666665</v>
      </c>
      <c r="W15" s="1" t="s">
        <v>255</v>
      </c>
      <c r="X15" s="12">
        <f t="shared" si="0"/>
        <v>9.496599568941648E-2</v>
      </c>
      <c r="Y15" s="13">
        <f t="shared" si="1"/>
        <v>7.1402510930397636</v>
      </c>
      <c r="Z15" s="7">
        <f t="shared" si="5"/>
        <v>350.3561994714612</v>
      </c>
      <c r="AA15" s="42">
        <f t="shared" si="6"/>
        <v>56195.779042522867</v>
      </c>
      <c r="AB15" s="14">
        <f t="shared" si="7"/>
        <v>2.3641825500429665E-2</v>
      </c>
      <c r="AC15" s="42">
        <f t="shared" si="8"/>
        <v>21879.090575999999</v>
      </c>
      <c r="AD15" s="7">
        <f t="shared" si="9"/>
        <v>2.4976130794520546</v>
      </c>
      <c r="AE15" s="42">
        <f t="shared" si="2"/>
        <v>3000</v>
      </c>
      <c r="AF15">
        <v>14</v>
      </c>
      <c r="AG15" s="15">
        <f t="shared" si="10"/>
        <v>512.40596588992901</v>
      </c>
      <c r="AH15" s="15">
        <f t="shared" si="3"/>
        <v>498</v>
      </c>
      <c r="AI15" s="15">
        <f t="shared" si="11"/>
        <v>223.15273951637587</v>
      </c>
      <c r="AJ15" s="43">
        <f t="shared" si="12"/>
        <v>-116051.7962042352</v>
      </c>
      <c r="AK15" t="b">
        <v>0</v>
      </c>
      <c r="AL15" t="s">
        <v>299</v>
      </c>
      <c r="AM15">
        <f t="shared" si="4"/>
        <v>732.00852269989878</v>
      </c>
      <c r="AN15" s="20">
        <f t="shared" si="13"/>
        <v>9.4965995689416474</v>
      </c>
    </row>
    <row r="16" spans="1:45" ht="36.75" customHeight="1" x14ac:dyDescent="0.25">
      <c r="A16" t="s">
        <v>53</v>
      </c>
      <c r="B16" t="s">
        <v>79</v>
      </c>
      <c r="C16" t="s">
        <v>91</v>
      </c>
      <c r="D16" t="s">
        <v>112</v>
      </c>
      <c r="E16" t="s">
        <v>98</v>
      </c>
      <c r="F16" t="s">
        <v>6</v>
      </c>
      <c r="G16" t="s">
        <v>139</v>
      </c>
      <c r="H16" s="4">
        <v>110000</v>
      </c>
      <c r="I16" s="7">
        <v>15.4</v>
      </c>
      <c r="J16" s="6">
        <v>3</v>
      </c>
      <c r="K16" s="4">
        <v>2851912.0689699999</v>
      </c>
      <c r="L16" s="2">
        <v>656</v>
      </c>
      <c r="M16" s="3">
        <v>242384.94076999999</v>
      </c>
      <c r="N16" s="3" t="s">
        <v>62</v>
      </c>
      <c r="O16" s="3" t="s">
        <v>66</v>
      </c>
      <c r="P16" s="4">
        <v>17600.256738749998</v>
      </c>
      <c r="Q16" s="3">
        <v>331200.61</v>
      </c>
      <c r="S16" s="11">
        <v>0</v>
      </c>
      <c r="T16" s="1" t="s">
        <v>265</v>
      </c>
      <c r="U16" s="4">
        <v>50034.623645000014</v>
      </c>
      <c r="W16" s="1" t="s">
        <v>273</v>
      </c>
      <c r="X16" s="12">
        <f t="shared" si="0"/>
        <v>8.4990327509480337E-2</v>
      </c>
      <c r="Y16" s="13">
        <f t="shared" si="1"/>
        <v>18.817941971880714</v>
      </c>
      <c r="Z16" s="7">
        <f t="shared" si="5"/>
        <v>325.56073846689497</v>
      </c>
      <c r="AA16" s="42">
        <f t="shared" si="6"/>
        <v>155002.75047779983</v>
      </c>
      <c r="AB16" s="14">
        <f t="shared" si="7"/>
        <v>7.0176951371534513E-2</v>
      </c>
      <c r="AC16" s="42">
        <f t="shared" si="8"/>
        <v>17600.256738749998</v>
      </c>
      <c r="AD16" s="7">
        <f t="shared" si="9"/>
        <v>2.009161728167808</v>
      </c>
      <c r="AE16" s="42">
        <f t="shared" si="2"/>
        <v>3000</v>
      </c>
      <c r="AF16">
        <v>15</v>
      </c>
      <c r="AG16" s="15">
        <f t="shared" si="10"/>
        <v>412.19613414931587</v>
      </c>
      <c r="AH16" s="15">
        <f t="shared" si="3"/>
        <v>660</v>
      </c>
      <c r="AI16" s="15">
        <f t="shared" si="11"/>
        <v>429.15824915824919</v>
      </c>
      <c r="AJ16" s="43">
        <f t="shared" si="12"/>
        <v>-95823.919826679979</v>
      </c>
      <c r="AK16" t="b">
        <v>0</v>
      </c>
      <c r="AL16" s="21" t="s">
        <v>300</v>
      </c>
      <c r="AM16">
        <f t="shared" si="4"/>
        <v>588.85162021330825</v>
      </c>
      <c r="AN16" s="20">
        <f t="shared" si="13"/>
        <v>8.4990327509480341</v>
      </c>
    </row>
    <row r="17" spans="1:40" ht="36.75" customHeight="1" x14ac:dyDescent="0.25">
      <c r="A17" t="s">
        <v>54</v>
      </c>
      <c r="B17" t="s">
        <v>82</v>
      </c>
      <c r="C17" t="s">
        <v>92</v>
      </c>
      <c r="D17" t="s">
        <v>114</v>
      </c>
      <c r="E17" t="s">
        <v>96</v>
      </c>
      <c r="F17" t="s">
        <v>7</v>
      </c>
      <c r="G17" t="s">
        <v>143</v>
      </c>
      <c r="H17" s="4">
        <v>11684</v>
      </c>
      <c r="I17" s="1">
        <v>4.5</v>
      </c>
      <c r="J17" s="16">
        <v>3</v>
      </c>
      <c r="K17" s="4">
        <v>2412555.8387099998</v>
      </c>
      <c r="L17" s="2">
        <v>503</v>
      </c>
      <c r="M17" s="3">
        <v>200817.91484000001</v>
      </c>
      <c r="N17" s="3" t="s">
        <v>63</v>
      </c>
      <c r="O17" s="3" t="s">
        <v>68</v>
      </c>
      <c r="P17" s="18">
        <v>1</v>
      </c>
      <c r="Q17" s="19">
        <v>20</v>
      </c>
      <c r="S17" s="11">
        <v>0</v>
      </c>
      <c r="T17" s="1" t="s">
        <v>274</v>
      </c>
      <c r="U17" s="4">
        <v>45832.204033333343</v>
      </c>
      <c r="V17" s="1" t="s">
        <v>275</v>
      </c>
      <c r="W17" s="1" t="s">
        <v>276</v>
      </c>
      <c r="X17" s="12">
        <f t="shared" si="0"/>
        <v>8.3238659855175784E-2</v>
      </c>
      <c r="Y17" s="1">
        <f t="shared" si="1"/>
        <v>20</v>
      </c>
      <c r="Z17" s="7">
        <f t="shared" si="5"/>
        <v>275.40591766095889</v>
      </c>
      <c r="AA17" s="42">
        <f t="shared" si="6"/>
        <v>141984.03361701508</v>
      </c>
      <c r="AB17" s="14">
        <f t="shared" si="7"/>
        <v>7.5989460302547773E-2</v>
      </c>
      <c r="AC17" s="42">
        <f t="shared" si="8"/>
        <v>1</v>
      </c>
      <c r="AD17" s="7">
        <f t="shared" si="9"/>
        <v>1.1415525114155251E-4</v>
      </c>
      <c r="AE17" s="42">
        <f t="shared" si="2"/>
        <v>0</v>
      </c>
      <c r="AF17">
        <v>16</v>
      </c>
      <c r="AG17" s="15">
        <f t="shared" si="10"/>
        <v>2.3419893258817923E-2</v>
      </c>
      <c r="AH17" s="15">
        <f t="shared" si="3"/>
        <v>70.103999999999999</v>
      </c>
      <c r="AI17" s="15">
        <f t="shared" si="11"/>
        <v>141.05907560453016</v>
      </c>
      <c r="AJ17" s="43">
        <f t="shared" si="12"/>
        <v>-80327.097696000012</v>
      </c>
      <c r="AK17" t="b">
        <v>0</v>
      </c>
      <c r="AL17" s="21" t="s">
        <v>300</v>
      </c>
      <c r="AM17">
        <f t="shared" si="4"/>
        <v>3.345699036973989E-2</v>
      </c>
      <c r="AN17" s="20">
        <f t="shared" si="13"/>
        <v>8.3238659855175783</v>
      </c>
    </row>
    <row r="18" spans="1:40" ht="36.75" customHeight="1" x14ac:dyDescent="0.25">
      <c r="A18" t="s">
        <v>55</v>
      </c>
      <c r="B18" t="s">
        <v>80</v>
      </c>
      <c r="C18" t="s">
        <v>116</v>
      </c>
      <c r="D18" t="s">
        <v>115</v>
      </c>
      <c r="E18" t="s">
        <v>20</v>
      </c>
      <c r="F18" t="s">
        <v>8</v>
      </c>
      <c r="G18" t="s">
        <v>141</v>
      </c>
      <c r="H18" s="4">
        <v>108000</v>
      </c>
      <c r="I18" s="1">
        <v>21.5</v>
      </c>
      <c r="J18" s="6">
        <v>2</v>
      </c>
      <c r="K18" s="4">
        <v>2210909.0909099998</v>
      </c>
      <c r="L18" s="2">
        <v>579</v>
      </c>
      <c r="M18" s="3">
        <v>257103.20121999999</v>
      </c>
      <c r="N18" s="3" t="s">
        <v>62</v>
      </c>
      <c r="O18" s="3" t="s">
        <v>66</v>
      </c>
      <c r="P18" s="4">
        <v>19627.865223249999</v>
      </c>
      <c r="Q18" s="3">
        <v>321118.34000000003</v>
      </c>
      <c r="S18" s="11">
        <v>0</v>
      </c>
      <c r="T18" s="1" t="s">
        <v>265</v>
      </c>
      <c r="U18" s="4">
        <v>18057.41484666671</v>
      </c>
      <c r="W18" s="1" t="s">
        <v>277</v>
      </c>
      <c r="X18" s="12">
        <f t="shared" si="0"/>
        <v>0.11628845449912982</v>
      </c>
      <c r="Y18" s="13">
        <f t="shared" si="1"/>
        <v>16.360329375994613</v>
      </c>
      <c r="Z18" s="7">
        <f t="shared" si="5"/>
        <v>252.38688252397259</v>
      </c>
      <c r="AA18" s="42">
        <f t="shared" si="6"/>
        <v>55940.242253260134</v>
      </c>
      <c r="AB18" s="14">
        <f t="shared" si="7"/>
        <v>3.2669665018626996E-2</v>
      </c>
      <c r="AC18" s="42">
        <f t="shared" si="8"/>
        <v>19627.865223249999</v>
      </c>
      <c r="AD18" s="7">
        <f t="shared" si="9"/>
        <v>2.2406238839326482</v>
      </c>
      <c r="AE18" s="42">
        <f t="shared" si="2"/>
        <v>1000</v>
      </c>
      <c r="AF18">
        <v>17</v>
      </c>
      <c r="AG18" s="15">
        <f t="shared" si="10"/>
        <v>459.68250842697944</v>
      </c>
      <c r="AH18" s="15">
        <f t="shared" si="3"/>
        <v>648</v>
      </c>
      <c r="AI18" s="15">
        <f t="shared" si="11"/>
        <v>634.02203856749315</v>
      </c>
      <c r="AJ18" s="43">
        <f t="shared" si="12"/>
        <v>-101745.62471191998</v>
      </c>
      <c r="AK18" t="b">
        <v>0</v>
      </c>
      <c r="AL18" s="21" t="s">
        <v>300</v>
      </c>
      <c r="AM18">
        <f t="shared" si="4"/>
        <v>656.68929775282777</v>
      </c>
      <c r="AN18" s="20">
        <f t="shared" si="13"/>
        <v>11.628845449912982</v>
      </c>
    </row>
    <row r="19" spans="1:40" ht="36.75" customHeight="1" x14ac:dyDescent="0.25">
      <c r="A19" t="s">
        <v>56</v>
      </c>
      <c r="B19" t="s">
        <v>82</v>
      </c>
      <c r="C19" t="s">
        <v>93</v>
      </c>
      <c r="D19" t="s">
        <v>117</v>
      </c>
      <c r="E19" t="s">
        <v>19</v>
      </c>
      <c r="F19" t="s">
        <v>7</v>
      </c>
      <c r="G19" t="s">
        <v>143</v>
      </c>
      <c r="H19" s="4">
        <v>191000</v>
      </c>
      <c r="I19" s="1">
        <v>32.799999999999997</v>
      </c>
      <c r="J19" s="16">
        <v>3</v>
      </c>
      <c r="K19" s="4">
        <v>2172835.0909099998</v>
      </c>
      <c r="L19" s="2">
        <v>623</v>
      </c>
      <c r="M19" s="3">
        <v>231136.51</v>
      </c>
      <c r="N19" s="3" t="s">
        <v>64</v>
      </c>
      <c r="O19" s="3" t="s">
        <v>69</v>
      </c>
      <c r="P19" s="4">
        <v>10976.88637</v>
      </c>
      <c r="Q19" s="3">
        <v>67059.835449999999</v>
      </c>
      <c r="S19" s="11">
        <v>0</v>
      </c>
      <c r="T19" s="1" t="s">
        <v>278</v>
      </c>
      <c r="U19" s="4">
        <v>126494.11562333335</v>
      </c>
      <c r="V19" s="1" t="s">
        <v>279</v>
      </c>
      <c r="W19" s="1" t="s">
        <v>280</v>
      </c>
      <c r="X19" s="12">
        <f t="shared" si="0"/>
        <v>0.10637554178269382</v>
      </c>
      <c r="Y19" s="13">
        <f t="shared" si="1"/>
        <v>6.1091855367361338</v>
      </c>
      <c r="Z19" s="7">
        <f t="shared" si="5"/>
        <v>248.0405354920091</v>
      </c>
      <c r="AA19" s="42">
        <f t="shared" si="6"/>
        <v>391867.35929076647</v>
      </c>
      <c r="AB19" s="14">
        <f t="shared" si="7"/>
        <v>0.23286464058412579</v>
      </c>
      <c r="AC19" s="42">
        <f t="shared" si="8"/>
        <v>10976.88637</v>
      </c>
      <c r="AD19" s="7">
        <f t="shared" si="9"/>
        <v>1.2530692203196347</v>
      </c>
      <c r="AE19" s="42">
        <f t="shared" si="2"/>
        <v>0</v>
      </c>
      <c r="AF19">
        <v>18</v>
      </c>
      <c r="AG19" s="15">
        <f t="shared" si="10"/>
        <v>257.07750709957332</v>
      </c>
      <c r="AH19" s="15">
        <f t="shared" si="3"/>
        <v>1146</v>
      </c>
      <c r="AI19" s="15">
        <f t="shared" si="11"/>
        <v>708.68724426288315</v>
      </c>
      <c r="AJ19" s="43">
        <f t="shared" si="12"/>
        <v>-92225.795841444604</v>
      </c>
      <c r="AK19" t="b">
        <v>0</v>
      </c>
      <c r="AL19" s="21" t="s">
        <v>300</v>
      </c>
      <c r="AM19">
        <f t="shared" si="4"/>
        <v>367.25358157081911</v>
      </c>
      <c r="AN19" s="20">
        <f t="shared" si="13"/>
        <v>10.637554178269381</v>
      </c>
    </row>
    <row r="20" spans="1:40" ht="36.75" customHeight="1" x14ac:dyDescent="0.25">
      <c r="A20" t="s">
        <v>57</v>
      </c>
      <c r="B20" t="s">
        <v>81</v>
      </c>
      <c r="C20" t="s">
        <v>86</v>
      </c>
      <c r="D20" t="s">
        <v>118</v>
      </c>
      <c r="E20" t="s">
        <v>19</v>
      </c>
      <c r="F20" t="s">
        <v>7</v>
      </c>
      <c r="G20" t="s">
        <v>142</v>
      </c>
      <c r="H20" s="4">
        <v>66500</v>
      </c>
      <c r="I20" s="1">
        <v>81.260000000000005</v>
      </c>
      <c r="J20" s="16">
        <v>2</v>
      </c>
      <c r="K20" s="4">
        <v>2132806.05339</v>
      </c>
      <c r="L20" s="2">
        <v>568</v>
      </c>
      <c r="M20" s="3">
        <v>227279.19875000001</v>
      </c>
      <c r="N20" s="3" t="s">
        <v>64</v>
      </c>
      <c r="O20" s="3" t="s">
        <v>66</v>
      </c>
      <c r="P20" s="4">
        <v>31341.853230000001</v>
      </c>
      <c r="Q20" s="3">
        <v>148312.74807</v>
      </c>
      <c r="R20" s="1" t="s">
        <v>146</v>
      </c>
      <c r="S20" s="1">
        <v>9</v>
      </c>
      <c r="T20" s="1" t="s">
        <v>265</v>
      </c>
      <c r="U20" s="18">
        <v>0</v>
      </c>
      <c r="V20" s="1" t="s">
        <v>281</v>
      </c>
      <c r="W20" s="1" t="s">
        <v>267</v>
      </c>
      <c r="X20" s="12">
        <f t="shared" si="0"/>
        <v>0.10656346290313171</v>
      </c>
      <c r="Y20" s="13">
        <f t="shared" si="1"/>
        <v>4.7320988641487549</v>
      </c>
      <c r="Z20" s="7">
        <f t="shared" si="5"/>
        <v>243.47101066095891</v>
      </c>
      <c r="AA20" s="42">
        <f t="shared" si="6"/>
        <v>0</v>
      </c>
      <c r="AB20" s="14">
        <f t="shared" si="7"/>
        <v>0</v>
      </c>
      <c r="AC20" s="42">
        <f t="shared" si="8"/>
        <v>28521.086439300001</v>
      </c>
      <c r="AD20" s="7">
        <f t="shared" si="9"/>
        <v>3.2558317853082195</v>
      </c>
      <c r="AE20" s="42">
        <f t="shared" si="2"/>
        <v>0</v>
      </c>
      <c r="AF20">
        <v>19</v>
      </c>
      <c r="AG20" s="15">
        <f t="shared" si="10"/>
        <v>667.96080003392535</v>
      </c>
      <c r="AH20" s="15">
        <f t="shared" si="3"/>
        <v>399</v>
      </c>
      <c r="AI20" s="15">
        <f t="shared" si="11"/>
        <v>695.63145903131124</v>
      </c>
      <c r="AJ20" s="43">
        <f t="shared" si="12"/>
        <v>-90451.180282262489</v>
      </c>
      <c r="AK20" t="b">
        <v>0</v>
      </c>
      <c r="AL20" s="21" t="s">
        <v>300</v>
      </c>
      <c r="AM20">
        <f t="shared" si="4"/>
        <v>954.22971433417922</v>
      </c>
      <c r="AN20" s="20">
        <f t="shared" si="13"/>
        <v>10.65634629031317</v>
      </c>
    </row>
    <row r="21" spans="1:40" ht="36.75" customHeight="1" x14ac:dyDescent="0.25">
      <c r="A21" t="s">
        <v>58</v>
      </c>
      <c r="B21" t="s">
        <v>79</v>
      </c>
      <c r="C21" t="s">
        <v>94</v>
      </c>
      <c r="D21" t="s">
        <v>119</v>
      </c>
      <c r="E21" t="s">
        <v>9</v>
      </c>
      <c r="F21" t="s">
        <v>6</v>
      </c>
      <c r="G21" t="s">
        <v>139</v>
      </c>
      <c r="H21" s="4">
        <v>133000</v>
      </c>
      <c r="I21" s="7">
        <v>14.2</v>
      </c>
      <c r="J21" s="6">
        <v>2</v>
      </c>
      <c r="K21" s="4">
        <v>1992444.5151500001</v>
      </c>
      <c r="L21" s="2">
        <v>419</v>
      </c>
      <c r="M21" s="3">
        <v>187020.24575</v>
      </c>
      <c r="N21" s="3" t="s">
        <v>64</v>
      </c>
      <c r="O21" s="3" t="s">
        <v>66</v>
      </c>
      <c r="P21" s="4">
        <v>11673.509</v>
      </c>
      <c r="Q21" s="3">
        <v>91811.24</v>
      </c>
      <c r="S21" s="11">
        <v>0</v>
      </c>
      <c r="T21" s="1" t="s">
        <v>265</v>
      </c>
      <c r="U21" s="4">
        <v>10674.198398333276</v>
      </c>
      <c r="V21" s="1" t="s">
        <v>266</v>
      </c>
      <c r="W21" s="1" t="s">
        <v>273</v>
      </c>
      <c r="X21" s="12">
        <f t="shared" si="0"/>
        <v>9.3864719608475658E-2</v>
      </c>
      <c r="Y21" s="13">
        <f t="shared" si="1"/>
        <v>7.8649221926329096</v>
      </c>
      <c r="Z21" s="7">
        <f t="shared" si="5"/>
        <v>227.44800401255708</v>
      </c>
      <c r="AA21" s="42">
        <f t="shared" si="6"/>
        <v>33067.703729050067</v>
      </c>
      <c r="AB21" s="14">
        <f t="shared" si="7"/>
        <v>2.1429351366463872E-2</v>
      </c>
      <c r="AC21" s="42">
        <f t="shared" si="8"/>
        <v>11673.509</v>
      </c>
      <c r="AD21" s="7">
        <f t="shared" si="9"/>
        <v>1.3325923515981735</v>
      </c>
      <c r="AE21" s="42">
        <f t="shared" si="2"/>
        <v>3000</v>
      </c>
      <c r="AF21">
        <v>20</v>
      </c>
      <c r="AG21" s="15">
        <f t="shared" si="10"/>
        <v>273.39233473585034</v>
      </c>
      <c r="AH21" s="15">
        <f t="shared" si="3"/>
        <v>798</v>
      </c>
      <c r="AI21" s="15">
        <f t="shared" si="11"/>
        <v>371.55800428527704</v>
      </c>
      <c r="AJ21" s="43">
        <f t="shared" si="12"/>
        <v>-74494.838349119993</v>
      </c>
      <c r="AK21" t="b">
        <v>0</v>
      </c>
      <c r="AL21" s="21" t="s">
        <v>300</v>
      </c>
      <c r="AM21">
        <f t="shared" si="4"/>
        <v>390.56047819407189</v>
      </c>
      <c r="AN21" s="20">
        <f t="shared" si="13"/>
        <v>9.3864719608475653</v>
      </c>
    </row>
    <row r="22" spans="1:40" ht="36.75" customHeight="1" x14ac:dyDescent="0.25">
      <c r="A22" t="s">
        <v>59</v>
      </c>
      <c r="B22" t="s">
        <v>82</v>
      </c>
      <c r="C22" t="s">
        <v>77</v>
      </c>
      <c r="D22" t="s">
        <v>113</v>
      </c>
      <c r="E22" t="s">
        <v>19</v>
      </c>
      <c r="F22" t="s">
        <v>7</v>
      </c>
      <c r="G22" t="s">
        <v>143</v>
      </c>
      <c r="H22" s="4">
        <v>8078</v>
      </c>
      <c r="I22" s="1">
        <v>0.76</v>
      </c>
      <c r="J22" s="16">
        <v>3</v>
      </c>
      <c r="K22" s="4">
        <v>1722688.44414</v>
      </c>
      <c r="L22" s="2">
        <v>238</v>
      </c>
      <c r="M22" s="3">
        <v>153533.00344999999</v>
      </c>
      <c r="N22" s="3" t="s">
        <v>64</v>
      </c>
      <c r="O22" s="3" t="s">
        <v>69</v>
      </c>
      <c r="P22" s="4">
        <v>113.98309999999999</v>
      </c>
      <c r="Q22" s="3">
        <v>1144.9751699999999</v>
      </c>
      <c r="S22" s="11">
        <v>0</v>
      </c>
      <c r="T22" s="1" t="s">
        <v>274</v>
      </c>
      <c r="U22" s="4">
        <v>21435.199569999968</v>
      </c>
      <c r="V22" s="1" t="s">
        <v>282</v>
      </c>
      <c r="W22" s="1" t="s">
        <v>283</v>
      </c>
      <c r="X22" s="12">
        <f t="shared" si="0"/>
        <v>8.9124068819447316E-2</v>
      </c>
      <c r="Y22" s="13">
        <f t="shared" si="1"/>
        <v>10.045130988716748</v>
      </c>
      <c r="Z22" s="7">
        <f t="shared" si="5"/>
        <v>196.65393197945207</v>
      </c>
      <c r="AA22" s="42">
        <f t="shared" si="6"/>
        <v>66404.31461949386</v>
      </c>
      <c r="AB22" s="14">
        <f t="shared" si="7"/>
        <v>4.9771506026908635E-2</v>
      </c>
      <c r="AC22" s="42">
        <f t="shared" si="8"/>
        <v>113.98309999999999</v>
      </c>
      <c r="AD22" s="7">
        <f t="shared" si="9"/>
        <v>1.3011769406392693E-2</v>
      </c>
      <c r="AE22" s="42">
        <f t="shared" si="2"/>
        <v>0</v>
      </c>
      <c r="AF22">
        <v>21</v>
      </c>
      <c r="AG22" s="15">
        <f t="shared" si="10"/>
        <v>2.6694720353091697</v>
      </c>
      <c r="AH22" s="15">
        <f t="shared" si="3"/>
        <v>48.467999999999996</v>
      </c>
      <c r="AI22" s="15">
        <f t="shared" si="11"/>
        <v>19.151821242730335</v>
      </c>
      <c r="AJ22" s="43">
        <f t="shared" si="12"/>
        <v>-61409.294724719948</v>
      </c>
      <c r="AK22" t="b">
        <v>0</v>
      </c>
      <c r="AL22" s="21" t="s">
        <v>300</v>
      </c>
      <c r="AM22">
        <f t="shared" si="4"/>
        <v>3.8135314790130992</v>
      </c>
      <c r="AN22" s="20">
        <f t="shared" si="13"/>
        <v>8.9124068819447313</v>
      </c>
    </row>
    <row r="23" spans="1:40" ht="36.75" customHeight="1" x14ac:dyDescent="0.25">
      <c r="A23" t="s">
        <v>60</v>
      </c>
      <c r="B23" t="s">
        <v>80</v>
      </c>
      <c r="C23" t="s">
        <v>95</v>
      </c>
      <c r="D23" t="s">
        <v>120</v>
      </c>
      <c r="E23" t="s">
        <v>17</v>
      </c>
      <c r="F23" t="s">
        <v>7</v>
      </c>
      <c r="G23" t="s">
        <v>140</v>
      </c>
      <c r="H23" s="4">
        <v>115000</v>
      </c>
      <c r="I23" s="1">
        <v>9.8000000000000007</v>
      </c>
      <c r="J23" s="16">
        <v>2</v>
      </c>
      <c r="K23" s="4">
        <v>1436221.7472399999</v>
      </c>
      <c r="L23" s="2">
        <v>746</v>
      </c>
      <c r="M23" s="3">
        <v>205359.55817</v>
      </c>
      <c r="N23" s="3" t="s">
        <v>64</v>
      </c>
      <c r="O23" s="3" t="s">
        <v>69</v>
      </c>
      <c r="P23" s="4">
        <v>11205.687620000001</v>
      </c>
      <c r="Q23" s="3">
        <v>73902.525169999994</v>
      </c>
      <c r="S23" s="1">
        <v>10</v>
      </c>
      <c r="T23" s="1" t="s">
        <v>265</v>
      </c>
      <c r="U23" s="4">
        <v>16015.113321666679</v>
      </c>
      <c r="W23" s="1" t="s">
        <v>256</v>
      </c>
      <c r="X23" s="12">
        <f t="shared" si="0"/>
        <v>0.14298596895962709</v>
      </c>
      <c r="Y23" s="13">
        <f t="shared" si="1"/>
        <v>6.5950906072107687</v>
      </c>
      <c r="Z23" s="7">
        <f t="shared" si="5"/>
        <v>163.95225425114154</v>
      </c>
      <c r="AA23" s="42">
        <f t="shared" si="6"/>
        <v>49613.37636283099</v>
      </c>
      <c r="AB23" s="14">
        <f t="shared" si="7"/>
        <v>4.460345584501297E-2</v>
      </c>
      <c r="AC23" s="42">
        <f t="shared" si="8"/>
        <v>10085.118858000002</v>
      </c>
      <c r="AD23" s="7">
        <f t="shared" si="9"/>
        <v>1.1512692760273975</v>
      </c>
      <c r="AE23" s="42">
        <f t="shared" si="2"/>
        <v>0</v>
      </c>
      <c r="AF23">
        <v>22</v>
      </c>
      <c r="AG23" s="15">
        <f t="shared" si="10"/>
        <v>236.19240715685174</v>
      </c>
      <c r="AH23" s="15">
        <f t="shared" si="3"/>
        <v>690</v>
      </c>
      <c r="AI23" s="15">
        <f t="shared" si="11"/>
        <v>238.66544230180597</v>
      </c>
      <c r="AJ23" s="43">
        <f t="shared" si="12"/>
        <v>-81916.883393707976</v>
      </c>
      <c r="AK23" t="b">
        <v>0</v>
      </c>
      <c r="AL23" s="21" t="s">
        <v>300</v>
      </c>
      <c r="AM23">
        <f t="shared" si="4"/>
        <v>337.41772450978823</v>
      </c>
      <c r="AN23" s="20">
        <f t="shared" si="13"/>
        <v>14.298596895962708</v>
      </c>
    </row>
    <row r="24" spans="1:40" ht="36.75" customHeight="1" x14ac:dyDescent="0.25">
      <c r="A24" t="s">
        <v>74</v>
      </c>
      <c r="B24" t="s">
        <v>80</v>
      </c>
      <c r="C24" t="s">
        <v>73</v>
      </c>
      <c r="D24" t="s">
        <v>32</v>
      </c>
      <c r="E24" t="s">
        <v>3</v>
      </c>
      <c r="F24" t="s">
        <v>2</v>
      </c>
      <c r="G24" t="s">
        <v>140</v>
      </c>
      <c r="H24" s="4">
        <v>108000</v>
      </c>
      <c r="I24" s="1">
        <v>6.8</v>
      </c>
      <c r="J24" s="6">
        <v>2</v>
      </c>
      <c r="K24" s="4">
        <v>694235</v>
      </c>
      <c r="L24" s="2">
        <v>264</v>
      </c>
      <c r="M24" s="3">
        <v>110754</v>
      </c>
      <c r="N24" s="3" t="s">
        <v>64</v>
      </c>
      <c r="O24" s="1" t="s">
        <v>66</v>
      </c>
      <c r="P24" s="4">
        <v>522</v>
      </c>
      <c r="Q24" s="3">
        <v>4930</v>
      </c>
      <c r="S24" s="1">
        <v>25</v>
      </c>
      <c r="T24" s="1" t="s">
        <v>265</v>
      </c>
      <c r="U24" s="4">
        <v>14485.880093333333</v>
      </c>
      <c r="X24" s="12">
        <f t="shared" si="0"/>
        <v>0.1595338754168257</v>
      </c>
      <c r="Y24" s="13">
        <f t="shared" si="1"/>
        <v>9.4444444444444446</v>
      </c>
      <c r="Z24" s="7">
        <f t="shared" si="5"/>
        <v>79.250570776255714</v>
      </c>
      <c r="AA24" s="42">
        <f t="shared" si="6"/>
        <v>44875.949772086547</v>
      </c>
      <c r="AB24" s="14">
        <f t="shared" si="7"/>
        <v>8.3463842032356961E-2</v>
      </c>
      <c r="AC24" s="42">
        <f t="shared" si="8"/>
        <v>391.5</v>
      </c>
      <c r="AD24" s="7">
        <f t="shared" si="9"/>
        <v>4.4691780821917805E-2</v>
      </c>
      <c r="AE24" s="42">
        <f t="shared" si="2"/>
        <v>2000</v>
      </c>
      <c r="AF24">
        <v>23</v>
      </c>
      <c r="AG24" s="15">
        <f t="shared" si="10"/>
        <v>9.1688882108272178</v>
      </c>
      <c r="AH24" s="15">
        <f t="shared" si="3"/>
        <v>466.17982809562182</v>
      </c>
      <c r="AI24" s="15">
        <f t="shared" si="11"/>
        <v>144.0220385674931</v>
      </c>
      <c r="AJ24" s="43">
        <f t="shared" si="12"/>
        <v>-44288.984129999997</v>
      </c>
      <c r="AK24" t="b">
        <v>0</v>
      </c>
      <c r="AL24" s="21" t="s">
        <v>300</v>
      </c>
      <c r="AM24">
        <f t="shared" si="4"/>
        <v>13.098411729753167</v>
      </c>
      <c r="AN24" s="20">
        <f t="shared" si="13"/>
        <v>15.95338754168257</v>
      </c>
    </row>
    <row r="25" spans="1:40" ht="36.75" customHeight="1" x14ac:dyDescent="0.25">
      <c r="A25" t="s">
        <v>68</v>
      </c>
      <c r="B25" t="s">
        <v>80</v>
      </c>
      <c r="C25" t="s">
        <v>35</v>
      </c>
      <c r="D25" s="1" t="s">
        <v>34</v>
      </c>
      <c r="E25" s="1" t="s">
        <v>18</v>
      </c>
      <c r="F25" s="1" t="s">
        <v>2</v>
      </c>
      <c r="G25" s="1" t="s">
        <v>144</v>
      </c>
      <c r="H25" s="4">
        <v>239260</v>
      </c>
      <c r="I25" s="1">
        <v>29.2</v>
      </c>
      <c r="J25" s="6">
        <v>2</v>
      </c>
      <c r="K25" s="4">
        <v>4451643.53</v>
      </c>
      <c r="L25" s="4" t="s">
        <v>40</v>
      </c>
      <c r="M25" s="3">
        <v>480236.46</v>
      </c>
      <c r="N25" s="3" t="s">
        <v>64</v>
      </c>
      <c r="O25" s="1" t="s">
        <v>66</v>
      </c>
      <c r="P25" s="4">
        <v>1972.5</v>
      </c>
      <c r="Q25" s="3">
        <v>22021.46</v>
      </c>
      <c r="R25" s="1" t="s">
        <v>130</v>
      </c>
      <c r="S25" s="11">
        <v>100</v>
      </c>
      <c r="T25" s="1" t="s">
        <v>254</v>
      </c>
      <c r="U25" s="4">
        <v>363025</v>
      </c>
      <c r="V25" s="1" t="s">
        <v>130</v>
      </c>
      <c r="W25" s="1" t="s">
        <v>284</v>
      </c>
      <c r="X25" s="12">
        <f t="shared" si="0"/>
        <v>0.10787846258660337</v>
      </c>
      <c r="Y25" s="13">
        <f t="shared" si="1"/>
        <v>11.164238276299113</v>
      </c>
      <c r="Z25" s="7">
        <f t="shared" si="5"/>
        <v>508.1784851598174</v>
      </c>
      <c r="AA25" s="42">
        <f t="shared" si="6"/>
        <v>1124618.701870187</v>
      </c>
      <c r="AB25" s="14">
        <f t="shared" si="7"/>
        <v>0.32619413261959901</v>
      </c>
      <c r="AC25" s="42">
        <f t="shared" si="8"/>
        <v>0</v>
      </c>
      <c r="AD25" s="7">
        <f t="shared" si="9"/>
        <v>0</v>
      </c>
      <c r="AE25" s="42">
        <f t="shared" si="2"/>
        <v>2000</v>
      </c>
      <c r="AF25">
        <v>24</v>
      </c>
      <c r="AG25" s="15">
        <f t="shared" si="10"/>
        <v>0</v>
      </c>
      <c r="AH25" s="15">
        <f t="shared" si="3"/>
        <v>1435.56</v>
      </c>
      <c r="AI25" s="15">
        <f t="shared" si="11"/>
        <v>790.24487297214569</v>
      </c>
      <c r="AJ25" s="43">
        <f t="shared" si="12"/>
        <v>-192094.58399999997</v>
      </c>
      <c r="AK25" t="b">
        <v>0</v>
      </c>
      <c r="AL25" s="21" t="s">
        <v>300</v>
      </c>
      <c r="AM25">
        <f t="shared" si="4"/>
        <v>0</v>
      </c>
      <c r="AN25" s="20">
        <f t="shared" si="13"/>
        <v>10.787846258660338</v>
      </c>
    </row>
    <row r="26" spans="1:40" ht="36.75" customHeight="1" x14ac:dyDescent="0.25">
      <c r="A26" t="s">
        <v>68</v>
      </c>
      <c r="B26" t="s">
        <v>80</v>
      </c>
      <c r="C26" t="s">
        <v>126</v>
      </c>
      <c r="D26" t="s">
        <v>135</v>
      </c>
      <c r="E26" t="s">
        <v>128</v>
      </c>
      <c r="F26" t="s">
        <v>127</v>
      </c>
      <c r="G26" t="s">
        <v>144</v>
      </c>
      <c r="H26" s="4">
        <v>236874</v>
      </c>
      <c r="I26" s="1">
        <v>24.2</v>
      </c>
      <c r="J26" s="6">
        <v>2</v>
      </c>
      <c r="K26" s="4">
        <v>3815485.79</v>
      </c>
      <c r="L26" s="4" t="s">
        <v>40</v>
      </c>
      <c r="M26" s="3">
        <v>320641.78999999998</v>
      </c>
      <c r="N26" s="3" t="s">
        <v>64</v>
      </c>
      <c r="O26" s="1" t="s">
        <v>66</v>
      </c>
      <c r="P26" s="4">
        <v>46993.2</v>
      </c>
      <c r="Q26" s="3">
        <v>49507.360000000001</v>
      </c>
      <c r="R26" s="1" t="s">
        <v>129</v>
      </c>
      <c r="S26" s="11">
        <v>10</v>
      </c>
      <c r="T26" s="1" t="s">
        <v>254</v>
      </c>
      <c r="U26" s="18">
        <v>0</v>
      </c>
      <c r="V26" s="1" t="s">
        <v>285</v>
      </c>
      <c r="W26" s="1" t="s">
        <v>284</v>
      </c>
      <c r="X26" s="12">
        <f t="shared" si="0"/>
        <v>8.4036950377424938E-2</v>
      </c>
      <c r="Y26" s="13">
        <f t="shared" si="1"/>
        <v>1.0535005064562533</v>
      </c>
      <c r="Z26" s="7">
        <f t="shared" si="5"/>
        <v>435.55773858447486</v>
      </c>
      <c r="AA26" s="42">
        <f t="shared" si="6"/>
        <v>0</v>
      </c>
      <c r="AB26" s="14">
        <f t="shared" si="7"/>
        <v>0</v>
      </c>
      <c r="AC26" s="42">
        <f t="shared" si="8"/>
        <v>42293.88</v>
      </c>
      <c r="AD26" s="7">
        <f t="shared" si="9"/>
        <v>4.8280684931506848</v>
      </c>
      <c r="AE26" s="42">
        <f t="shared" si="2"/>
        <v>2000</v>
      </c>
      <c r="AF26">
        <v>25</v>
      </c>
      <c r="AG26" s="15">
        <f t="shared" si="10"/>
        <v>990.51815510125425</v>
      </c>
      <c r="AH26" s="15">
        <f t="shared" si="3"/>
        <v>1421.2440000000001</v>
      </c>
      <c r="AI26" s="15">
        <f t="shared" si="11"/>
        <v>625.40404040404042</v>
      </c>
      <c r="AJ26" s="43">
        <f t="shared" si="12"/>
        <v>-128104.688798912</v>
      </c>
      <c r="AK26" t="b">
        <v>0</v>
      </c>
      <c r="AL26" s="21" t="s">
        <v>300</v>
      </c>
      <c r="AM26">
        <f t="shared" si="4"/>
        <v>1415.0259358589346</v>
      </c>
      <c r="AN26" s="20">
        <f t="shared" si="13"/>
        <v>8.4036950377424944</v>
      </c>
    </row>
    <row r="27" spans="1:40" ht="36.75" customHeight="1" x14ac:dyDescent="0.25">
      <c r="A27" t="s">
        <v>68</v>
      </c>
      <c r="B27" t="s">
        <v>80</v>
      </c>
      <c r="C27" t="s">
        <v>131</v>
      </c>
      <c r="D27" t="s">
        <v>148</v>
      </c>
      <c r="E27" t="s">
        <v>134</v>
      </c>
      <c r="F27" t="s">
        <v>132</v>
      </c>
      <c r="G27" t="s">
        <v>144</v>
      </c>
      <c r="H27" s="4">
        <v>93750</v>
      </c>
      <c r="I27" s="1">
        <v>3.9</v>
      </c>
      <c r="J27" s="6">
        <v>2</v>
      </c>
      <c r="K27" s="4">
        <v>609681.81999999995</v>
      </c>
      <c r="L27" s="4" t="s">
        <v>40</v>
      </c>
      <c r="M27" s="3">
        <v>72575.850000000006</v>
      </c>
      <c r="N27" s="3" t="s">
        <v>64</v>
      </c>
      <c r="O27" s="1" t="s">
        <v>66</v>
      </c>
      <c r="P27" s="4">
        <v>3699.7</v>
      </c>
      <c r="Q27" s="3">
        <v>41073.25</v>
      </c>
      <c r="R27" s="1" t="s">
        <v>136</v>
      </c>
      <c r="S27" s="41">
        <v>0.3</v>
      </c>
      <c r="T27" s="1" t="s">
        <v>265</v>
      </c>
      <c r="U27" s="18">
        <v>0</v>
      </c>
      <c r="V27" s="1" t="s">
        <v>286</v>
      </c>
      <c r="W27" s="1" t="s">
        <v>284</v>
      </c>
      <c r="X27" s="12">
        <f t="shared" si="0"/>
        <v>0.11903889474677137</v>
      </c>
      <c r="Y27" s="13">
        <f t="shared" si="1"/>
        <v>11.101778522582913</v>
      </c>
      <c r="Z27" s="7">
        <f t="shared" si="5"/>
        <v>69.59838127853881</v>
      </c>
      <c r="AA27" s="42">
        <f t="shared" si="6"/>
        <v>0</v>
      </c>
      <c r="AB27" s="14">
        <f t="shared" si="7"/>
        <v>0</v>
      </c>
      <c r="AC27" s="42">
        <f t="shared" si="8"/>
        <v>3688.6008999999999</v>
      </c>
      <c r="AD27" s="7">
        <f t="shared" si="9"/>
        <v>0.42107316210045659</v>
      </c>
      <c r="AE27" s="42">
        <f t="shared" si="2"/>
        <v>2000</v>
      </c>
      <c r="AF27">
        <v>26</v>
      </c>
      <c r="AG27" s="15">
        <f t="shared" si="10"/>
        <v>86.386639352379731</v>
      </c>
      <c r="AH27" s="15">
        <f t="shared" si="3"/>
        <v>409.40224281493414</v>
      </c>
      <c r="AI27" s="15">
        <f t="shared" si="11"/>
        <v>58.259871441689626</v>
      </c>
      <c r="AJ27" s="43">
        <f t="shared" si="12"/>
        <v>-28890.618496786999</v>
      </c>
      <c r="AK27" t="b">
        <v>0</v>
      </c>
      <c r="AL27" s="21" t="s">
        <v>300</v>
      </c>
      <c r="AM27">
        <f t="shared" si="4"/>
        <v>123.40948478911389</v>
      </c>
      <c r="AN27" s="20">
        <f t="shared" si="13"/>
        <v>11.903889474677138</v>
      </c>
    </row>
    <row r="28" spans="1:40" ht="36.75" customHeight="1" x14ac:dyDescent="0.25">
      <c r="A28" t="s">
        <v>137</v>
      </c>
      <c r="B28" t="s">
        <v>80</v>
      </c>
      <c r="C28" t="s">
        <v>16</v>
      </c>
      <c r="D28" t="s">
        <v>38</v>
      </c>
      <c r="E28" t="s">
        <v>16</v>
      </c>
      <c r="F28" t="s">
        <v>5</v>
      </c>
      <c r="G28" t="s">
        <v>141</v>
      </c>
      <c r="H28" s="4">
        <v>844480</v>
      </c>
      <c r="I28" s="1">
        <v>49.1</v>
      </c>
      <c r="J28" s="16">
        <v>3</v>
      </c>
      <c r="K28" s="4">
        <v>559000</v>
      </c>
      <c r="L28" s="1">
        <v>396</v>
      </c>
      <c r="M28" s="3">
        <v>78014.87</v>
      </c>
      <c r="N28" s="3" t="s">
        <v>64</v>
      </c>
      <c r="O28" s="1" t="s">
        <v>69</v>
      </c>
      <c r="P28" s="4">
        <v>1576.1</v>
      </c>
      <c r="Q28" s="3">
        <v>12260.88</v>
      </c>
      <c r="R28" s="1" t="s">
        <v>133</v>
      </c>
      <c r="S28" s="11">
        <v>0</v>
      </c>
      <c r="T28" s="1" t="s">
        <v>287</v>
      </c>
      <c r="U28" s="18">
        <v>0</v>
      </c>
      <c r="V28" s="1" t="s">
        <v>133</v>
      </c>
      <c r="W28" s="1" t="s">
        <v>68</v>
      </c>
      <c r="X28" s="12">
        <f t="shared" si="0"/>
        <v>0.13956148479427549</v>
      </c>
      <c r="Y28" s="13">
        <f t="shared" si="1"/>
        <v>7.7792525854958443</v>
      </c>
      <c r="Z28" s="7">
        <f t="shared" si="5"/>
        <v>63.812785388127857</v>
      </c>
      <c r="AA28" s="42">
        <f t="shared" si="6"/>
        <v>0</v>
      </c>
      <c r="AB28" s="14">
        <f t="shared" si="7"/>
        <v>0</v>
      </c>
      <c r="AC28" s="42">
        <f t="shared" si="8"/>
        <v>1576.1</v>
      </c>
      <c r="AD28" s="7">
        <f t="shared" si="9"/>
        <v>0.17992009132420089</v>
      </c>
      <c r="AE28" s="42">
        <f t="shared" si="2"/>
        <v>0</v>
      </c>
      <c r="AF28">
        <v>27</v>
      </c>
      <c r="AG28" s="15">
        <f t="shared" si="10"/>
        <v>36.912093765222927</v>
      </c>
      <c r="AH28" s="15">
        <f t="shared" si="3"/>
        <v>375.36932581251676</v>
      </c>
      <c r="AI28" s="15">
        <f t="shared" si="11"/>
        <v>182.32224396607961</v>
      </c>
      <c r="AJ28" s="43">
        <f t="shared" si="12"/>
        <v>-31164.113877439999</v>
      </c>
      <c r="AK28" t="b">
        <v>0</v>
      </c>
      <c r="AL28" s="21" t="s">
        <v>300</v>
      </c>
      <c r="AM28">
        <f t="shared" si="4"/>
        <v>52.731562521747037</v>
      </c>
      <c r="AN28" s="20">
        <f t="shared" si="13"/>
        <v>13.956148479427549</v>
      </c>
    </row>
    <row r="29" spans="1:40" x14ac:dyDescent="0.25">
      <c r="H29" s="4"/>
      <c r="M29" s="3"/>
    </row>
    <row r="30" spans="1:40" x14ac:dyDescent="0.25">
      <c r="H30" s="4"/>
      <c r="M30" s="3"/>
    </row>
    <row r="31" spans="1:40" x14ac:dyDescent="0.25">
      <c r="H31" s="4"/>
      <c r="M31" s="3"/>
    </row>
    <row r="32" spans="1:40" x14ac:dyDescent="0.25">
      <c r="A32" s="10"/>
      <c r="H32" s="4"/>
    </row>
  </sheetData>
  <phoneticPr fontId="2" type="noConversion"/>
  <pageMargins left="0.7" right="0.7" top="0.75" bottom="0.75" header="0.3" footer="0.3"/>
  <pageSetup orientation="portrait" horizontalDpi="1200" verticalDpi="12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DD49F-D2E0-41B7-A345-0F78438F0CAC}">
  <dimension ref="A1:A5"/>
  <sheetViews>
    <sheetView workbookViewId="0">
      <selection activeCell="A4" sqref="A4"/>
    </sheetView>
  </sheetViews>
  <sheetFormatPr defaultColWidth="8.85546875" defaultRowHeight="15" x14ac:dyDescent="0.25"/>
  <cols>
    <col min="1" max="1" width="199.140625" style="23" customWidth="1"/>
    <col min="2" max="16384" width="8.85546875" style="23"/>
  </cols>
  <sheetData>
    <row r="1" spans="1:1" x14ac:dyDescent="0.25">
      <c r="A1" s="23" t="s">
        <v>179</v>
      </c>
    </row>
    <row r="2" spans="1:1" ht="30" x14ac:dyDescent="0.25">
      <c r="A2" s="24" t="s">
        <v>180</v>
      </c>
    </row>
    <row r="3" spans="1:1" ht="30" x14ac:dyDescent="0.25">
      <c r="A3" s="24" t="s">
        <v>181</v>
      </c>
    </row>
    <row r="4" spans="1:1" ht="30" x14ac:dyDescent="0.25">
      <c r="A4" s="24" t="s">
        <v>182</v>
      </c>
    </row>
    <row r="5" spans="1:1" ht="30" x14ac:dyDescent="0.25">
      <c r="A5" s="24" t="s">
        <v>183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6E117-B542-4840-8370-60712A928A09}">
  <dimension ref="A1:AB1003"/>
  <sheetViews>
    <sheetView topLeftCell="A19" workbookViewId="0">
      <pane xSplit="11" topLeftCell="L1" activePane="topRight" state="frozen"/>
      <selection pane="topRight" activeCell="G19" sqref="G19"/>
    </sheetView>
  </sheetViews>
  <sheetFormatPr defaultColWidth="14.42578125" defaultRowHeight="15" customHeight="1" x14ac:dyDescent="0.25"/>
  <cols>
    <col min="1" max="1" width="7" style="23" customWidth="1"/>
    <col min="2" max="2" width="5.42578125" style="23" customWidth="1"/>
    <col min="3" max="3" width="38.140625" style="23" customWidth="1"/>
    <col min="4" max="4" width="18.140625" style="23" customWidth="1"/>
    <col min="5" max="5" width="35.42578125" style="23" customWidth="1"/>
    <col min="6" max="6" width="27.140625" style="23" customWidth="1"/>
    <col min="7" max="7" width="54.28515625" style="23" customWidth="1"/>
    <col min="8" max="8" width="23.85546875" style="23" customWidth="1"/>
    <col min="9" max="9" width="9" style="23" customWidth="1"/>
    <col min="10" max="10" width="20.140625" style="23" customWidth="1"/>
    <col min="11" max="12" width="33" style="23" customWidth="1"/>
    <col min="13" max="13" width="35.7109375" style="23" customWidth="1"/>
    <col min="14" max="14" width="24.85546875" style="23" customWidth="1"/>
    <col min="15" max="15" width="15.42578125" style="23" customWidth="1"/>
    <col min="16" max="16" width="5.42578125" style="23" customWidth="1"/>
    <col min="17" max="17" width="22.7109375" style="23" customWidth="1"/>
    <col min="18" max="18" width="11.85546875" style="23" customWidth="1"/>
    <col min="19" max="19" width="10.28515625" style="23" customWidth="1"/>
    <col min="20" max="20" width="16.7109375" style="23" customWidth="1"/>
    <col min="21" max="21" width="11" style="23" customWidth="1"/>
    <col min="22" max="22" width="114" style="23" customWidth="1"/>
    <col min="23" max="30" width="8.85546875" style="23" customWidth="1"/>
    <col min="31" max="16384" width="14.42578125" style="23"/>
  </cols>
  <sheetData>
    <row r="1" spans="1:28" ht="45" x14ac:dyDescent="0.25">
      <c r="A1" s="25" t="s">
        <v>184</v>
      </c>
      <c r="B1" s="25" t="s">
        <v>1</v>
      </c>
      <c r="C1" s="25" t="s">
        <v>185</v>
      </c>
      <c r="D1" s="25" t="s">
        <v>186</v>
      </c>
      <c r="E1" s="25" t="s">
        <v>187</v>
      </c>
      <c r="F1" s="25" t="s">
        <v>188</v>
      </c>
      <c r="G1" s="25" t="s">
        <v>189</v>
      </c>
      <c r="H1" s="25" t="s">
        <v>190</v>
      </c>
      <c r="I1" s="25" t="s">
        <v>191</v>
      </c>
      <c r="J1" s="25" t="s">
        <v>192</v>
      </c>
      <c r="K1" s="26" t="s">
        <v>70</v>
      </c>
      <c r="L1" s="26" t="s">
        <v>78</v>
      </c>
      <c r="M1" s="26" t="s">
        <v>71</v>
      </c>
      <c r="N1" s="26" t="s">
        <v>24</v>
      </c>
      <c r="O1" s="26" t="s">
        <v>0</v>
      </c>
      <c r="P1" s="26" t="s">
        <v>1</v>
      </c>
      <c r="Q1" s="26" t="s">
        <v>193</v>
      </c>
      <c r="R1" s="27" t="s">
        <v>138</v>
      </c>
      <c r="S1" s="25" t="s">
        <v>27</v>
      </c>
      <c r="T1" s="25" t="s">
        <v>28</v>
      </c>
      <c r="U1" s="25" t="s">
        <v>29</v>
      </c>
      <c r="V1" s="25" t="s">
        <v>39</v>
      </c>
      <c r="W1" s="25"/>
      <c r="X1" s="25"/>
      <c r="AB1" s="25"/>
    </row>
    <row r="2" spans="1:28" ht="180" x14ac:dyDescent="0.25">
      <c r="A2" s="28" t="s">
        <v>194</v>
      </c>
      <c r="B2" s="28" t="s">
        <v>2</v>
      </c>
      <c r="C2" s="29" t="s">
        <v>195</v>
      </c>
      <c r="D2" s="29" t="s">
        <v>196</v>
      </c>
      <c r="E2" s="29" t="s">
        <v>197</v>
      </c>
      <c r="F2" s="26" t="s">
        <v>198</v>
      </c>
      <c r="G2" s="30" t="s">
        <v>199</v>
      </c>
      <c r="H2" s="29" t="s">
        <v>200</v>
      </c>
      <c r="I2" s="26" t="s">
        <v>201</v>
      </c>
      <c r="J2" s="31" t="s">
        <v>202</v>
      </c>
      <c r="K2" s="26" t="s">
        <v>47</v>
      </c>
      <c r="L2" s="26" t="s">
        <v>80</v>
      </c>
      <c r="M2" s="26" t="s">
        <v>33</v>
      </c>
      <c r="N2" s="26" t="s">
        <v>31</v>
      </c>
      <c r="O2" s="26" t="s">
        <v>11</v>
      </c>
      <c r="P2" s="26" t="s">
        <v>2</v>
      </c>
      <c r="Q2" s="26" t="s">
        <v>203</v>
      </c>
      <c r="R2" s="27" t="s">
        <v>204</v>
      </c>
      <c r="S2" s="32">
        <v>4847935.5258499999</v>
      </c>
      <c r="T2" s="33">
        <v>1206</v>
      </c>
      <c r="U2" s="34">
        <v>508516.32818000001</v>
      </c>
      <c r="V2" s="25"/>
      <c r="W2" s="25"/>
      <c r="X2" s="25"/>
      <c r="AB2" s="25"/>
    </row>
    <row r="3" spans="1:28" ht="409.5" x14ac:dyDescent="0.25">
      <c r="A3" s="28" t="s">
        <v>194</v>
      </c>
      <c r="B3" s="26" t="s">
        <v>2</v>
      </c>
      <c r="C3" s="29" t="s">
        <v>195</v>
      </c>
      <c r="D3" s="29" t="s">
        <v>196</v>
      </c>
      <c r="E3" s="29" t="s">
        <v>197</v>
      </c>
      <c r="F3" s="26" t="s">
        <v>198</v>
      </c>
      <c r="G3" s="30" t="s">
        <v>205</v>
      </c>
      <c r="H3" s="29" t="s">
        <v>200</v>
      </c>
      <c r="I3" s="26" t="s">
        <v>201</v>
      </c>
      <c r="J3" s="31" t="s">
        <v>202</v>
      </c>
      <c r="K3" s="26" t="s">
        <v>74</v>
      </c>
      <c r="L3" s="26" t="s">
        <v>80</v>
      </c>
      <c r="M3" s="26" t="s">
        <v>73</v>
      </c>
      <c r="N3" s="26" t="s">
        <v>32</v>
      </c>
      <c r="O3" s="26" t="s">
        <v>3</v>
      </c>
      <c r="P3" s="26" t="s">
        <v>2</v>
      </c>
      <c r="Q3" s="26" t="s">
        <v>206</v>
      </c>
      <c r="R3" s="27">
        <v>2</v>
      </c>
      <c r="S3" s="32">
        <v>694235</v>
      </c>
      <c r="T3" s="33">
        <v>264</v>
      </c>
      <c r="U3" s="34">
        <v>110754</v>
      </c>
      <c r="V3" s="25"/>
      <c r="W3" s="25"/>
      <c r="X3" s="25"/>
      <c r="AB3" s="25"/>
    </row>
    <row r="4" spans="1:28" ht="409.5" x14ac:dyDescent="0.25">
      <c r="A4" s="28" t="s">
        <v>194</v>
      </c>
      <c r="B4" s="25" t="s">
        <v>2</v>
      </c>
      <c r="C4" s="29" t="s">
        <v>195</v>
      </c>
      <c r="D4" s="29" t="s">
        <v>196</v>
      </c>
      <c r="E4" s="29" t="s">
        <v>197</v>
      </c>
      <c r="F4" s="26" t="s">
        <v>198</v>
      </c>
      <c r="G4" s="30" t="s">
        <v>205</v>
      </c>
      <c r="H4" s="29" t="s">
        <v>200</v>
      </c>
      <c r="I4" s="26" t="s">
        <v>201</v>
      </c>
      <c r="J4" s="31" t="s">
        <v>202</v>
      </c>
      <c r="K4" s="26" t="s">
        <v>68</v>
      </c>
      <c r="L4" s="26" t="s">
        <v>80</v>
      </c>
      <c r="M4" s="26" t="s">
        <v>35</v>
      </c>
      <c r="N4" s="25" t="s">
        <v>34</v>
      </c>
      <c r="O4" s="25" t="s">
        <v>18</v>
      </c>
      <c r="P4" s="25" t="s">
        <v>2</v>
      </c>
      <c r="Q4" s="26" t="s">
        <v>206</v>
      </c>
      <c r="R4" s="27">
        <v>2</v>
      </c>
      <c r="S4" s="32">
        <v>4451643.53</v>
      </c>
      <c r="T4" s="32" t="s">
        <v>40</v>
      </c>
      <c r="U4" s="34">
        <v>480236.46</v>
      </c>
      <c r="V4" s="25" t="s">
        <v>130</v>
      </c>
      <c r="W4" s="25"/>
      <c r="X4" s="25"/>
      <c r="AB4" s="25"/>
    </row>
    <row r="5" spans="1:28" ht="210" x14ac:dyDescent="0.25">
      <c r="A5" s="28" t="s">
        <v>194</v>
      </c>
      <c r="B5" s="28" t="s">
        <v>8</v>
      </c>
      <c r="C5" s="29" t="s">
        <v>207</v>
      </c>
      <c r="D5" s="29" t="s">
        <v>196</v>
      </c>
      <c r="E5" s="29" t="s">
        <v>208</v>
      </c>
      <c r="F5" s="26" t="s">
        <v>198</v>
      </c>
      <c r="G5" s="30" t="s">
        <v>209</v>
      </c>
      <c r="H5" s="26" t="s">
        <v>201</v>
      </c>
      <c r="I5" s="26" t="s">
        <v>201</v>
      </c>
      <c r="J5" s="31" t="s">
        <v>202</v>
      </c>
      <c r="K5" s="26" t="s">
        <v>50</v>
      </c>
      <c r="L5" s="26" t="s">
        <v>80</v>
      </c>
      <c r="M5" s="26" t="s">
        <v>123</v>
      </c>
      <c r="N5" s="26" t="s">
        <v>109</v>
      </c>
      <c r="O5" s="26" t="s">
        <v>14</v>
      </c>
      <c r="P5" s="26" t="s">
        <v>8</v>
      </c>
      <c r="Q5" s="26" t="s">
        <v>210</v>
      </c>
      <c r="R5" s="27">
        <v>2</v>
      </c>
      <c r="S5" s="32">
        <v>3170869.0967700002</v>
      </c>
      <c r="T5" s="33">
        <v>1517</v>
      </c>
      <c r="U5" s="34">
        <v>335488.04571999999</v>
      </c>
      <c r="V5" s="25"/>
      <c r="W5" s="25"/>
      <c r="X5" s="25"/>
      <c r="AB5" s="25"/>
    </row>
    <row r="6" spans="1:28" ht="210" x14ac:dyDescent="0.25">
      <c r="A6" s="28" t="s">
        <v>194</v>
      </c>
      <c r="B6" s="26" t="s">
        <v>8</v>
      </c>
      <c r="C6" s="29" t="s">
        <v>207</v>
      </c>
      <c r="D6" s="29" t="s">
        <v>196</v>
      </c>
      <c r="E6" s="29" t="s">
        <v>208</v>
      </c>
      <c r="F6" s="26" t="s">
        <v>198</v>
      </c>
      <c r="G6" s="30" t="s">
        <v>209</v>
      </c>
      <c r="H6" s="26" t="s">
        <v>201</v>
      </c>
      <c r="I6" s="26" t="s">
        <v>201</v>
      </c>
      <c r="J6" s="31" t="s">
        <v>202</v>
      </c>
      <c r="K6" s="26" t="s">
        <v>55</v>
      </c>
      <c r="L6" s="26" t="s">
        <v>80</v>
      </c>
      <c r="M6" s="26" t="s">
        <v>116</v>
      </c>
      <c r="N6" s="26" t="s">
        <v>115</v>
      </c>
      <c r="O6" s="26" t="s">
        <v>20</v>
      </c>
      <c r="P6" s="26" t="s">
        <v>8</v>
      </c>
      <c r="Q6" s="26" t="s">
        <v>210</v>
      </c>
      <c r="R6" s="27">
        <v>2</v>
      </c>
      <c r="S6" s="32">
        <v>2210909.0909099998</v>
      </c>
      <c r="T6" s="33">
        <v>579</v>
      </c>
      <c r="U6" s="34">
        <v>257103.20121999999</v>
      </c>
      <c r="V6" s="25"/>
      <c r="W6" s="25"/>
      <c r="X6" s="25"/>
      <c r="AB6" s="25"/>
    </row>
    <row r="7" spans="1:28" ht="195" x14ac:dyDescent="0.25">
      <c r="A7" s="28" t="s">
        <v>211</v>
      </c>
      <c r="B7" s="28" t="s">
        <v>13</v>
      </c>
      <c r="C7" s="29" t="s">
        <v>212</v>
      </c>
      <c r="D7" s="29" t="s">
        <v>213</v>
      </c>
      <c r="E7" s="29" t="s">
        <v>214</v>
      </c>
      <c r="F7" s="26" t="s">
        <v>198</v>
      </c>
      <c r="G7" s="30" t="s">
        <v>215</v>
      </c>
      <c r="H7" s="26" t="s">
        <v>216</v>
      </c>
      <c r="I7" s="26" t="s">
        <v>216</v>
      </c>
      <c r="J7" s="31" t="s">
        <v>202</v>
      </c>
      <c r="K7" s="26" t="s">
        <v>43</v>
      </c>
      <c r="L7" s="26" t="s">
        <v>80</v>
      </c>
      <c r="M7" s="26" t="s">
        <v>83</v>
      </c>
      <c r="N7" s="26" t="s">
        <v>104</v>
      </c>
      <c r="O7" s="26" t="s">
        <v>12</v>
      </c>
      <c r="P7" s="26" t="s">
        <v>13</v>
      </c>
      <c r="Q7" s="26" t="s">
        <v>217</v>
      </c>
      <c r="R7" s="35" t="s">
        <v>204</v>
      </c>
      <c r="S7" s="32">
        <v>11553668.29934</v>
      </c>
      <c r="T7" s="33">
        <v>4225.6499999999996</v>
      </c>
      <c r="U7" s="34">
        <v>1510401.8180800001</v>
      </c>
      <c r="V7" s="25"/>
      <c r="W7" s="25"/>
      <c r="X7" s="25"/>
      <c r="AB7" s="25"/>
    </row>
    <row r="8" spans="1:28" ht="150" x14ac:dyDescent="0.25">
      <c r="A8" s="28" t="s">
        <v>211</v>
      </c>
      <c r="B8" s="28" t="s">
        <v>132</v>
      </c>
      <c r="C8" s="29" t="s">
        <v>195</v>
      </c>
      <c r="D8" s="29" t="s">
        <v>196</v>
      </c>
      <c r="E8" s="29" t="s">
        <v>214</v>
      </c>
      <c r="F8" s="26" t="s">
        <v>198</v>
      </c>
      <c r="G8" s="30" t="s">
        <v>218</v>
      </c>
      <c r="H8" s="26" t="s">
        <v>202</v>
      </c>
      <c r="I8" s="26" t="s">
        <v>202</v>
      </c>
      <c r="J8" s="31" t="s">
        <v>202</v>
      </c>
      <c r="K8" s="26" t="s">
        <v>68</v>
      </c>
      <c r="L8" s="26" t="s">
        <v>80</v>
      </c>
      <c r="M8" s="26" t="s">
        <v>131</v>
      </c>
      <c r="N8" s="26" t="s">
        <v>148</v>
      </c>
      <c r="O8" s="26" t="s">
        <v>134</v>
      </c>
      <c r="P8" s="26" t="s">
        <v>132</v>
      </c>
      <c r="Q8" s="36"/>
      <c r="R8" s="27">
        <v>2</v>
      </c>
      <c r="S8" s="32">
        <v>609681.81999999995</v>
      </c>
      <c r="T8" s="32" t="s">
        <v>40</v>
      </c>
      <c r="U8" s="34">
        <v>72575.850000000006</v>
      </c>
      <c r="V8" s="25" t="s">
        <v>136</v>
      </c>
      <c r="W8" s="25"/>
      <c r="X8" s="25"/>
      <c r="AB8" s="25"/>
    </row>
    <row r="9" spans="1:28" ht="45" x14ac:dyDescent="0.25">
      <c r="A9" s="28" t="s">
        <v>194</v>
      </c>
      <c r="B9" s="28" t="s">
        <v>6</v>
      </c>
      <c r="C9" s="29" t="s">
        <v>219</v>
      </c>
      <c r="D9" s="29" t="s">
        <v>196</v>
      </c>
      <c r="E9" s="29" t="s">
        <v>220</v>
      </c>
      <c r="F9" s="37" t="s">
        <v>221</v>
      </c>
      <c r="G9" s="31" t="s">
        <v>222</v>
      </c>
      <c r="H9" s="26" t="s">
        <v>201</v>
      </c>
      <c r="I9" s="26" t="s">
        <v>201</v>
      </c>
      <c r="J9" s="31" t="s">
        <v>202</v>
      </c>
      <c r="K9" s="26" t="s">
        <v>41</v>
      </c>
      <c r="L9" s="26" t="s">
        <v>79</v>
      </c>
      <c r="M9" s="26" t="s">
        <v>89</v>
      </c>
      <c r="N9" s="26" t="s">
        <v>99</v>
      </c>
      <c r="O9" s="26" t="s">
        <v>23</v>
      </c>
      <c r="P9" s="26" t="s">
        <v>6</v>
      </c>
      <c r="Q9" s="26" t="s">
        <v>223</v>
      </c>
      <c r="R9" s="27">
        <v>3</v>
      </c>
      <c r="S9" s="32">
        <v>18212851.493000001</v>
      </c>
      <c r="T9" s="33">
        <v>4027.5</v>
      </c>
      <c r="U9" s="34">
        <v>1425948.4822800001</v>
      </c>
      <c r="V9" s="25"/>
      <c r="W9" s="25"/>
      <c r="X9" s="25"/>
      <c r="AB9" s="25"/>
    </row>
    <row r="10" spans="1:28" ht="45" x14ac:dyDescent="0.25">
      <c r="A10" s="28" t="s">
        <v>194</v>
      </c>
      <c r="B10" s="26" t="s">
        <v>6</v>
      </c>
      <c r="C10" s="29" t="s">
        <v>219</v>
      </c>
      <c r="D10" s="29" t="s">
        <v>196</v>
      </c>
      <c r="E10" s="29" t="s">
        <v>220</v>
      </c>
      <c r="F10" s="37" t="s">
        <v>221</v>
      </c>
      <c r="G10" s="31" t="s">
        <v>222</v>
      </c>
      <c r="H10" s="26" t="s">
        <v>201</v>
      </c>
      <c r="I10" s="26" t="s">
        <v>201</v>
      </c>
      <c r="J10" s="31" t="s">
        <v>202</v>
      </c>
      <c r="K10" s="26" t="s">
        <v>49</v>
      </c>
      <c r="L10" s="26" t="s">
        <v>79</v>
      </c>
      <c r="M10" s="26" t="s">
        <v>88</v>
      </c>
      <c r="N10" s="26" t="s">
        <v>108</v>
      </c>
      <c r="O10" s="26" t="s">
        <v>97</v>
      </c>
      <c r="P10" s="26" t="s">
        <v>6</v>
      </c>
      <c r="Q10" s="26" t="s">
        <v>223</v>
      </c>
      <c r="R10" s="27">
        <v>3</v>
      </c>
      <c r="S10" s="32">
        <v>3222303.0746800001</v>
      </c>
      <c r="T10" s="33">
        <v>547</v>
      </c>
      <c r="U10" s="34">
        <v>276848.45866</v>
      </c>
      <c r="V10" s="25"/>
      <c r="W10" s="25"/>
      <c r="X10" s="25"/>
      <c r="AB10" s="25"/>
    </row>
    <row r="11" spans="1:28" ht="45" x14ac:dyDescent="0.25">
      <c r="A11" s="28" t="s">
        <v>194</v>
      </c>
      <c r="B11" s="26" t="s">
        <v>6</v>
      </c>
      <c r="C11" s="29" t="s">
        <v>219</v>
      </c>
      <c r="D11" s="29" t="s">
        <v>196</v>
      </c>
      <c r="E11" s="29" t="s">
        <v>220</v>
      </c>
      <c r="F11" s="37" t="s">
        <v>221</v>
      </c>
      <c r="G11" s="31" t="s">
        <v>222</v>
      </c>
      <c r="H11" s="26" t="s">
        <v>201</v>
      </c>
      <c r="I11" s="26" t="s">
        <v>201</v>
      </c>
      <c r="J11" s="31" t="s">
        <v>202</v>
      </c>
      <c r="K11" s="26" t="s">
        <v>52</v>
      </c>
      <c r="L11" s="26" t="s">
        <v>79</v>
      </c>
      <c r="M11" s="26" t="s">
        <v>90</v>
      </c>
      <c r="N11" s="26" t="s">
        <v>111</v>
      </c>
      <c r="O11" s="26" t="s">
        <v>9</v>
      </c>
      <c r="P11" s="26" t="s">
        <v>6</v>
      </c>
      <c r="Q11" s="26" t="s">
        <v>223</v>
      </c>
      <c r="R11" s="27">
        <v>3</v>
      </c>
      <c r="S11" s="32">
        <v>3069120.3073700001</v>
      </c>
      <c r="T11" s="33">
        <v>700</v>
      </c>
      <c r="U11" s="34">
        <v>291462.06588000001</v>
      </c>
      <c r="V11" s="25"/>
      <c r="W11" s="25"/>
      <c r="X11" s="25"/>
      <c r="AB11" s="25"/>
    </row>
    <row r="12" spans="1:28" ht="45" x14ac:dyDescent="0.25">
      <c r="A12" s="28" t="s">
        <v>194</v>
      </c>
      <c r="B12" s="26" t="s">
        <v>6</v>
      </c>
      <c r="C12" s="29" t="s">
        <v>219</v>
      </c>
      <c r="D12" s="29" t="s">
        <v>196</v>
      </c>
      <c r="E12" s="29" t="s">
        <v>220</v>
      </c>
      <c r="F12" s="37" t="s">
        <v>224</v>
      </c>
      <c r="G12" s="31" t="s">
        <v>225</v>
      </c>
      <c r="H12" s="26" t="s">
        <v>201</v>
      </c>
      <c r="I12" s="26" t="s">
        <v>201</v>
      </c>
      <c r="J12" s="31" t="s">
        <v>202</v>
      </c>
      <c r="K12" s="26" t="s">
        <v>53</v>
      </c>
      <c r="L12" s="26" t="s">
        <v>79</v>
      </c>
      <c r="M12" s="26" t="s">
        <v>91</v>
      </c>
      <c r="N12" s="26" t="s">
        <v>112</v>
      </c>
      <c r="O12" s="26" t="s">
        <v>98</v>
      </c>
      <c r="P12" s="26" t="s">
        <v>6</v>
      </c>
      <c r="Q12" s="26" t="s">
        <v>226</v>
      </c>
      <c r="R12" s="27">
        <v>3</v>
      </c>
      <c r="S12" s="32">
        <v>2851912.0689699999</v>
      </c>
      <c r="T12" s="33">
        <v>656</v>
      </c>
      <c r="U12" s="34">
        <v>242384.94076999999</v>
      </c>
      <c r="V12" s="25"/>
      <c r="W12" s="25"/>
      <c r="X12" s="25"/>
      <c r="AB12" s="25"/>
    </row>
    <row r="13" spans="1:28" ht="45" x14ac:dyDescent="0.25">
      <c r="A13" s="28" t="s">
        <v>194</v>
      </c>
      <c r="B13" s="26" t="s">
        <v>6</v>
      </c>
      <c r="C13" s="29" t="s">
        <v>219</v>
      </c>
      <c r="D13" s="29" t="s">
        <v>196</v>
      </c>
      <c r="E13" s="29" t="s">
        <v>220</v>
      </c>
      <c r="F13" s="37" t="s">
        <v>224</v>
      </c>
      <c r="G13" s="31" t="s">
        <v>225</v>
      </c>
      <c r="H13" s="26" t="s">
        <v>201</v>
      </c>
      <c r="I13" s="26" t="s">
        <v>201</v>
      </c>
      <c r="J13" s="31" t="s">
        <v>202</v>
      </c>
      <c r="K13" s="26" t="s">
        <v>58</v>
      </c>
      <c r="L13" s="26" t="s">
        <v>79</v>
      </c>
      <c r="M13" s="26" t="s">
        <v>94</v>
      </c>
      <c r="N13" s="26" t="s">
        <v>119</v>
      </c>
      <c r="O13" s="26" t="s">
        <v>9</v>
      </c>
      <c r="P13" s="26" t="s">
        <v>6</v>
      </c>
      <c r="Q13" s="26" t="s">
        <v>226</v>
      </c>
      <c r="R13" s="27">
        <v>2</v>
      </c>
      <c r="S13" s="32">
        <v>1992444.5151500001</v>
      </c>
      <c r="T13" s="33">
        <v>419</v>
      </c>
      <c r="U13" s="34">
        <v>187020.24575</v>
      </c>
      <c r="V13" s="25"/>
      <c r="W13" s="25"/>
      <c r="X13" s="25"/>
      <c r="AB13" s="25"/>
    </row>
    <row r="14" spans="1:28" ht="345" x14ac:dyDescent="0.25">
      <c r="A14" s="28" t="s">
        <v>211</v>
      </c>
      <c r="B14" s="28" t="s">
        <v>22</v>
      </c>
      <c r="C14" s="29" t="s">
        <v>227</v>
      </c>
      <c r="D14" s="29" t="s">
        <v>213</v>
      </c>
      <c r="E14" s="29" t="s">
        <v>214</v>
      </c>
      <c r="F14" s="26" t="s">
        <v>198</v>
      </c>
      <c r="G14" s="30" t="s">
        <v>228</v>
      </c>
      <c r="H14" s="29" t="s">
        <v>200</v>
      </c>
      <c r="I14" s="26" t="s">
        <v>201</v>
      </c>
      <c r="J14" s="31" t="s">
        <v>202</v>
      </c>
      <c r="K14" s="26" t="s">
        <v>45</v>
      </c>
      <c r="L14" s="26" t="s">
        <v>81</v>
      </c>
      <c r="M14" s="26" t="s">
        <v>75</v>
      </c>
      <c r="N14" s="26" t="s">
        <v>36</v>
      </c>
      <c r="O14" s="26" t="s">
        <v>21</v>
      </c>
      <c r="P14" s="26" t="s">
        <v>22</v>
      </c>
      <c r="Q14" s="36"/>
      <c r="R14" s="27">
        <v>3</v>
      </c>
      <c r="S14" s="32">
        <v>6672237.6617599996</v>
      </c>
      <c r="T14" s="33">
        <v>3555.6</v>
      </c>
      <c r="U14" s="34">
        <v>781639.93865000003</v>
      </c>
      <c r="V14" s="25" t="s">
        <v>124</v>
      </c>
      <c r="W14" s="25"/>
      <c r="X14" s="25"/>
      <c r="AB14" s="25"/>
    </row>
    <row r="15" spans="1:28" ht="135" x14ac:dyDescent="0.25">
      <c r="A15" s="28" t="s">
        <v>194</v>
      </c>
      <c r="B15" s="28" t="s">
        <v>5</v>
      </c>
      <c r="C15" s="30" t="s">
        <v>229</v>
      </c>
      <c r="D15" s="29" t="s">
        <v>230</v>
      </c>
      <c r="E15" s="29" t="s">
        <v>231</v>
      </c>
      <c r="F15" s="26" t="s">
        <v>198</v>
      </c>
      <c r="G15" s="31" t="s">
        <v>232</v>
      </c>
      <c r="H15" s="26" t="s">
        <v>233</v>
      </c>
      <c r="I15" s="26" t="s">
        <v>233</v>
      </c>
      <c r="J15" s="31" t="s">
        <v>234</v>
      </c>
      <c r="K15" s="26" t="s">
        <v>42</v>
      </c>
      <c r="L15" s="26" t="s">
        <v>79</v>
      </c>
      <c r="M15" s="26" t="s">
        <v>4</v>
      </c>
      <c r="N15" s="26" t="s">
        <v>37</v>
      </c>
      <c r="O15" s="26" t="s">
        <v>4</v>
      </c>
      <c r="P15" s="26" t="s">
        <v>5</v>
      </c>
      <c r="Q15" s="26" t="s">
        <v>235</v>
      </c>
      <c r="R15" s="35" t="s">
        <v>204</v>
      </c>
      <c r="S15" s="32">
        <v>11848853.33333</v>
      </c>
      <c r="T15" s="33"/>
      <c r="U15" s="34">
        <v>842228.73965</v>
      </c>
      <c r="V15" s="25" t="s">
        <v>125</v>
      </c>
      <c r="W15" s="25"/>
      <c r="X15" s="25"/>
      <c r="AB15" s="25"/>
    </row>
    <row r="16" spans="1:28" ht="135" x14ac:dyDescent="0.25">
      <c r="A16" s="26" t="s">
        <v>194</v>
      </c>
      <c r="B16" s="26" t="s">
        <v>5</v>
      </c>
      <c r="C16" s="30" t="s">
        <v>229</v>
      </c>
      <c r="D16" s="29" t="s">
        <v>230</v>
      </c>
      <c r="E16" s="29" t="s">
        <v>231</v>
      </c>
      <c r="F16" s="26" t="s">
        <v>198</v>
      </c>
      <c r="G16" s="31" t="s">
        <v>232</v>
      </c>
      <c r="H16" s="26" t="s">
        <v>233</v>
      </c>
      <c r="I16" s="26" t="s">
        <v>233</v>
      </c>
      <c r="J16" s="31" t="s">
        <v>234</v>
      </c>
      <c r="K16" s="26" t="s">
        <v>137</v>
      </c>
      <c r="L16" s="26" t="s">
        <v>80</v>
      </c>
      <c r="M16" s="26" t="s">
        <v>16</v>
      </c>
      <c r="N16" s="26" t="s">
        <v>38</v>
      </c>
      <c r="O16" s="26" t="s">
        <v>16</v>
      </c>
      <c r="P16" s="26" t="s">
        <v>5</v>
      </c>
      <c r="Q16" s="26" t="s">
        <v>236</v>
      </c>
      <c r="R16" s="27" t="s">
        <v>68</v>
      </c>
      <c r="S16" s="32">
        <v>559000</v>
      </c>
      <c r="T16" s="25">
        <v>396</v>
      </c>
      <c r="U16" s="34">
        <v>78014.87</v>
      </c>
      <c r="V16" s="25" t="s">
        <v>133</v>
      </c>
      <c r="W16" s="25"/>
      <c r="X16" s="25"/>
      <c r="AB16" s="25"/>
    </row>
    <row r="17" spans="1:28" ht="75" x14ac:dyDescent="0.25">
      <c r="A17" s="28" t="s">
        <v>211</v>
      </c>
      <c r="B17" s="28" t="s">
        <v>127</v>
      </c>
      <c r="C17" s="29" t="s">
        <v>195</v>
      </c>
      <c r="D17" s="29" t="s">
        <v>237</v>
      </c>
      <c r="E17" s="29" t="s">
        <v>238</v>
      </c>
      <c r="F17" s="26" t="s">
        <v>198</v>
      </c>
      <c r="G17" s="29" t="s">
        <v>239</v>
      </c>
      <c r="J17" s="31" t="s">
        <v>240</v>
      </c>
      <c r="K17" s="26" t="s">
        <v>68</v>
      </c>
      <c r="L17" s="26" t="s">
        <v>80</v>
      </c>
      <c r="M17" s="26" t="s">
        <v>126</v>
      </c>
      <c r="N17" s="26" t="s">
        <v>135</v>
      </c>
      <c r="O17" s="26" t="s">
        <v>128</v>
      </c>
      <c r="P17" s="26" t="s">
        <v>127</v>
      </c>
      <c r="Q17" s="36"/>
      <c r="R17" s="27">
        <v>2</v>
      </c>
      <c r="S17" s="32">
        <v>3815485.79</v>
      </c>
      <c r="T17" s="32" t="s">
        <v>40</v>
      </c>
      <c r="U17" s="34">
        <v>320641.78999999998</v>
      </c>
      <c r="V17" s="25" t="s">
        <v>129</v>
      </c>
      <c r="W17" s="25"/>
      <c r="X17" s="25"/>
      <c r="AB17" s="25"/>
    </row>
    <row r="18" spans="1:28" ht="105" x14ac:dyDescent="0.25">
      <c r="A18" s="28" t="s">
        <v>211</v>
      </c>
      <c r="B18" s="28" t="s">
        <v>7</v>
      </c>
      <c r="C18" s="30" t="s">
        <v>241</v>
      </c>
      <c r="D18" s="29" t="s">
        <v>242</v>
      </c>
      <c r="E18" s="29" t="s">
        <v>214</v>
      </c>
      <c r="F18" s="26" t="s">
        <v>198</v>
      </c>
      <c r="G18" s="30" t="s">
        <v>243</v>
      </c>
      <c r="H18" s="26" t="s">
        <v>244</v>
      </c>
      <c r="I18" s="26" t="s">
        <v>244</v>
      </c>
      <c r="J18" s="30" t="s">
        <v>245</v>
      </c>
      <c r="K18" s="26" t="s">
        <v>121</v>
      </c>
      <c r="L18" s="26" t="s">
        <v>80</v>
      </c>
      <c r="M18" s="26" t="s">
        <v>102</v>
      </c>
      <c r="N18" s="26" t="s">
        <v>100</v>
      </c>
      <c r="O18" s="26" t="s">
        <v>10</v>
      </c>
      <c r="P18" s="26" t="s">
        <v>7</v>
      </c>
      <c r="Q18" s="36"/>
      <c r="R18" s="38" t="s">
        <v>204</v>
      </c>
      <c r="S18" s="32">
        <v>11428742.6</v>
      </c>
      <c r="T18" s="33">
        <v>2154</v>
      </c>
      <c r="U18" s="34">
        <v>1234444.6000000001</v>
      </c>
      <c r="V18" s="25" t="s">
        <v>149</v>
      </c>
      <c r="W18" s="25"/>
      <c r="X18" s="25"/>
      <c r="AB18" s="25"/>
    </row>
    <row r="19" spans="1:28" ht="105" x14ac:dyDescent="0.25">
      <c r="A19" s="28" t="s">
        <v>211</v>
      </c>
      <c r="B19" s="28" t="s">
        <v>7</v>
      </c>
      <c r="C19" s="30" t="s">
        <v>246</v>
      </c>
      <c r="D19" s="29" t="s">
        <v>242</v>
      </c>
      <c r="E19" s="29" t="s">
        <v>238</v>
      </c>
      <c r="F19" s="26" t="s">
        <v>198</v>
      </c>
      <c r="G19" s="30" t="s">
        <v>243</v>
      </c>
      <c r="H19" s="26" t="s">
        <v>244</v>
      </c>
      <c r="I19" s="26" t="s">
        <v>244</v>
      </c>
      <c r="J19" s="30" t="s">
        <v>245</v>
      </c>
      <c r="K19" s="26" t="s">
        <v>121</v>
      </c>
      <c r="L19" s="26" t="s">
        <v>80</v>
      </c>
      <c r="M19" s="26" t="s">
        <v>102</v>
      </c>
      <c r="N19" s="26" t="s">
        <v>100</v>
      </c>
      <c r="O19" s="26" t="s">
        <v>10</v>
      </c>
      <c r="P19" s="26" t="s">
        <v>7</v>
      </c>
      <c r="Q19" s="36"/>
      <c r="R19" s="38" t="s">
        <v>204</v>
      </c>
      <c r="S19" s="32">
        <v>11428742.6</v>
      </c>
      <c r="T19" s="33">
        <v>2154</v>
      </c>
      <c r="U19" s="34">
        <v>1234444.6000000001</v>
      </c>
      <c r="V19" s="25" t="s">
        <v>149</v>
      </c>
      <c r="W19" s="25"/>
      <c r="X19" s="25"/>
      <c r="AB19" s="25"/>
    </row>
    <row r="20" spans="1:28" ht="105" x14ac:dyDescent="0.25">
      <c r="A20" s="28" t="s">
        <v>211</v>
      </c>
      <c r="B20" s="28" t="s">
        <v>7</v>
      </c>
      <c r="C20" s="30" t="s">
        <v>241</v>
      </c>
      <c r="D20" s="29" t="s">
        <v>242</v>
      </c>
      <c r="E20" s="29" t="s">
        <v>214</v>
      </c>
      <c r="F20" s="26" t="s">
        <v>198</v>
      </c>
      <c r="G20" s="30" t="s">
        <v>243</v>
      </c>
      <c r="H20" s="26" t="s">
        <v>244</v>
      </c>
      <c r="I20" s="26" t="s">
        <v>244</v>
      </c>
      <c r="J20" s="30" t="s">
        <v>245</v>
      </c>
      <c r="K20" s="26" t="s">
        <v>122</v>
      </c>
      <c r="L20" s="26" t="s">
        <v>80</v>
      </c>
      <c r="M20" s="26" t="s">
        <v>103</v>
      </c>
      <c r="N20" s="26" t="s">
        <v>101</v>
      </c>
      <c r="O20" s="26" t="s">
        <v>10</v>
      </c>
      <c r="P20" s="26" t="s">
        <v>7</v>
      </c>
      <c r="Q20" s="36"/>
      <c r="R20" s="35" t="s">
        <v>204</v>
      </c>
      <c r="S20" s="32">
        <v>6277299.6900000004</v>
      </c>
      <c r="T20" s="33">
        <v>2334</v>
      </c>
      <c r="U20" s="34">
        <v>733657.91</v>
      </c>
      <c r="V20" s="25"/>
      <c r="W20" s="25"/>
      <c r="X20" s="25"/>
      <c r="AB20" s="25"/>
    </row>
    <row r="21" spans="1:28" ht="105" x14ac:dyDescent="0.25">
      <c r="A21" s="28" t="s">
        <v>211</v>
      </c>
      <c r="B21" s="28" t="s">
        <v>7</v>
      </c>
      <c r="C21" s="30" t="s">
        <v>246</v>
      </c>
      <c r="D21" s="29" t="s">
        <v>242</v>
      </c>
      <c r="E21" s="29" t="s">
        <v>238</v>
      </c>
      <c r="F21" s="26" t="s">
        <v>198</v>
      </c>
      <c r="G21" s="30" t="s">
        <v>243</v>
      </c>
      <c r="H21" s="26" t="s">
        <v>244</v>
      </c>
      <c r="I21" s="26" t="s">
        <v>244</v>
      </c>
      <c r="J21" s="30" t="s">
        <v>245</v>
      </c>
      <c r="K21" s="26" t="s">
        <v>122</v>
      </c>
      <c r="L21" s="26" t="s">
        <v>80</v>
      </c>
      <c r="M21" s="26" t="s">
        <v>103</v>
      </c>
      <c r="N21" s="26" t="s">
        <v>101</v>
      </c>
      <c r="O21" s="26" t="s">
        <v>10</v>
      </c>
      <c r="P21" s="26" t="s">
        <v>7</v>
      </c>
      <c r="Q21" s="36"/>
      <c r="R21" s="35" t="s">
        <v>204</v>
      </c>
      <c r="S21" s="32">
        <v>6277299.6900000004</v>
      </c>
      <c r="T21" s="33">
        <v>2334</v>
      </c>
      <c r="U21" s="34">
        <v>733657.91</v>
      </c>
      <c r="V21" s="25"/>
      <c r="W21" s="25"/>
      <c r="X21" s="25"/>
      <c r="AB21" s="25"/>
    </row>
    <row r="22" spans="1:28" ht="90" x14ac:dyDescent="0.25">
      <c r="A22" s="28" t="s">
        <v>211</v>
      </c>
      <c r="B22" s="39" t="s">
        <v>7</v>
      </c>
      <c r="C22" s="30" t="s">
        <v>247</v>
      </c>
      <c r="D22" s="29" t="s">
        <v>242</v>
      </c>
      <c r="E22" s="29" t="s">
        <v>238</v>
      </c>
      <c r="F22" s="26" t="s">
        <v>198</v>
      </c>
      <c r="G22" s="30" t="s">
        <v>248</v>
      </c>
      <c r="H22" s="26" t="s">
        <v>244</v>
      </c>
      <c r="I22" s="26" t="s">
        <v>244</v>
      </c>
      <c r="J22" s="30" t="s">
        <v>245</v>
      </c>
      <c r="K22" s="26" t="s">
        <v>44</v>
      </c>
      <c r="L22" s="26" t="s">
        <v>81</v>
      </c>
      <c r="M22" s="26" t="s">
        <v>84</v>
      </c>
      <c r="N22" s="26" t="s">
        <v>105</v>
      </c>
      <c r="O22" s="26" t="s">
        <v>19</v>
      </c>
      <c r="P22" s="26" t="s">
        <v>7</v>
      </c>
      <c r="Q22" s="36"/>
      <c r="R22" s="35" t="s">
        <v>204</v>
      </c>
      <c r="S22" s="32">
        <v>11025473.666309999</v>
      </c>
      <c r="T22" s="33">
        <v>2140</v>
      </c>
      <c r="U22" s="34">
        <v>926157.11947000003</v>
      </c>
      <c r="V22" s="25" t="s">
        <v>147</v>
      </c>
      <c r="W22" s="25"/>
      <c r="X22" s="25"/>
      <c r="AB22" s="25"/>
    </row>
    <row r="23" spans="1:28" ht="15.75" customHeight="1" x14ac:dyDescent="0.25">
      <c r="A23" s="28" t="s">
        <v>211</v>
      </c>
      <c r="B23" s="26" t="s">
        <v>7</v>
      </c>
      <c r="C23" s="30" t="s">
        <v>247</v>
      </c>
      <c r="D23" s="29" t="s">
        <v>242</v>
      </c>
      <c r="E23" s="29" t="s">
        <v>238</v>
      </c>
      <c r="F23" s="26" t="s">
        <v>198</v>
      </c>
      <c r="G23" s="30" t="s">
        <v>248</v>
      </c>
      <c r="H23" s="26" t="s">
        <v>244</v>
      </c>
      <c r="I23" s="26" t="s">
        <v>244</v>
      </c>
      <c r="J23" s="30" t="s">
        <v>245</v>
      </c>
      <c r="K23" s="26" t="s">
        <v>46</v>
      </c>
      <c r="L23" s="26" t="s">
        <v>81</v>
      </c>
      <c r="M23" s="26" t="s">
        <v>85</v>
      </c>
      <c r="N23" s="26" t="s">
        <v>106</v>
      </c>
      <c r="O23" s="26" t="s">
        <v>19</v>
      </c>
      <c r="P23" s="26" t="s">
        <v>7</v>
      </c>
      <c r="Q23" s="36"/>
      <c r="R23" s="27" t="s">
        <v>204</v>
      </c>
      <c r="S23" s="32">
        <v>4934116.9999900004</v>
      </c>
      <c r="T23" s="33">
        <v>1236</v>
      </c>
      <c r="U23" s="34">
        <v>522428.29921000003</v>
      </c>
      <c r="V23" s="25"/>
      <c r="W23" s="25"/>
      <c r="X23" s="25"/>
      <c r="AB23" s="25"/>
    </row>
    <row r="24" spans="1:28" ht="15.75" customHeight="1" x14ac:dyDescent="0.25">
      <c r="A24" s="28" t="s">
        <v>211</v>
      </c>
      <c r="B24" s="26" t="s">
        <v>7</v>
      </c>
      <c r="C24" s="30" t="s">
        <v>247</v>
      </c>
      <c r="D24" s="29" t="s">
        <v>242</v>
      </c>
      <c r="E24" s="29" t="s">
        <v>238</v>
      </c>
      <c r="F24" s="26" t="s">
        <v>198</v>
      </c>
      <c r="G24" s="30" t="s">
        <v>248</v>
      </c>
      <c r="H24" s="26" t="s">
        <v>244</v>
      </c>
      <c r="I24" s="26" t="s">
        <v>244</v>
      </c>
      <c r="J24" s="30" t="s">
        <v>245</v>
      </c>
      <c r="K24" s="26" t="s">
        <v>48</v>
      </c>
      <c r="L24" s="26" t="s">
        <v>81</v>
      </c>
      <c r="M24" s="26" t="s">
        <v>87</v>
      </c>
      <c r="N24" s="26" t="s">
        <v>107</v>
      </c>
      <c r="O24" s="26" t="s">
        <v>19</v>
      </c>
      <c r="P24" s="26" t="s">
        <v>7</v>
      </c>
      <c r="Q24" s="36"/>
      <c r="R24" s="27" t="s">
        <v>204</v>
      </c>
      <c r="S24" s="32">
        <v>3879818.3397900001</v>
      </c>
      <c r="T24" s="33">
        <v>1229</v>
      </c>
      <c r="U24" s="34">
        <v>385419.40590000001</v>
      </c>
      <c r="V24" s="25"/>
      <c r="W24" s="25"/>
      <c r="X24" s="25"/>
      <c r="AB24" s="25"/>
    </row>
    <row r="25" spans="1:28" ht="15.75" customHeight="1" x14ac:dyDescent="0.25">
      <c r="A25" s="28" t="s">
        <v>211</v>
      </c>
      <c r="B25" s="26" t="s">
        <v>7</v>
      </c>
      <c r="C25" s="30" t="s">
        <v>247</v>
      </c>
      <c r="D25" s="29" t="s">
        <v>242</v>
      </c>
      <c r="E25" s="29" t="s">
        <v>238</v>
      </c>
      <c r="F25" s="26" t="s">
        <v>198</v>
      </c>
      <c r="G25" s="30" t="s">
        <v>248</v>
      </c>
      <c r="H25" s="26" t="s">
        <v>244</v>
      </c>
      <c r="I25" s="26" t="s">
        <v>244</v>
      </c>
      <c r="J25" s="30" t="s">
        <v>245</v>
      </c>
      <c r="K25" s="26" t="s">
        <v>51</v>
      </c>
      <c r="L25" s="26" t="s">
        <v>80</v>
      </c>
      <c r="M25" s="26" t="s">
        <v>76</v>
      </c>
      <c r="N25" s="26" t="s">
        <v>110</v>
      </c>
      <c r="O25" s="26" t="s">
        <v>15</v>
      </c>
      <c r="P25" s="26" t="s">
        <v>7</v>
      </c>
      <c r="Q25" s="36"/>
      <c r="R25" s="27">
        <v>2</v>
      </c>
      <c r="S25" s="32">
        <v>3144499.9624299998</v>
      </c>
      <c r="T25" s="33">
        <v>1692</v>
      </c>
      <c r="U25" s="34">
        <v>359264.52545999998</v>
      </c>
      <c r="V25" s="25"/>
      <c r="W25" s="25"/>
      <c r="X25" s="25"/>
      <c r="AB25" s="25"/>
    </row>
    <row r="26" spans="1:28" ht="15.75" customHeight="1" x14ac:dyDescent="0.25">
      <c r="A26" s="28" t="s">
        <v>211</v>
      </c>
      <c r="B26" s="26" t="s">
        <v>7</v>
      </c>
      <c r="C26" s="30" t="s">
        <v>241</v>
      </c>
      <c r="D26" s="29" t="s">
        <v>242</v>
      </c>
      <c r="E26" s="29" t="s">
        <v>214</v>
      </c>
      <c r="F26" s="26" t="s">
        <v>198</v>
      </c>
      <c r="G26" s="30" t="s">
        <v>243</v>
      </c>
      <c r="H26" s="26" t="s">
        <v>244</v>
      </c>
      <c r="I26" s="26" t="s">
        <v>244</v>
      </c>
      <c r="J26" s="30" t="s">
        <v>245</v>
      </c>
      <c r="K26" s="26" t="s">
        <v>54</v>
      </c>
      <c r="L26" s="26" t="s">
        <v>82</v>
      </c>
      <c r="M26" s="26" t="s">
        <v>92</v>
      </c>
      <c r="N26" s="26" t="s">
        <v>114</v>
      </c>
      <c r="O26" s="26" t="s">
        <v>96</v>
      </c>
      <c r="P26" s="26" t="s">
        <v>7</v>
      </c>
      <c r="Q26" s="36"/>
      <c r="R26" s="27" t="s">
        <v>68</v>
      </c>
      <c r="S26" s="32">
        <v>2412555.8387099998</v>
      </c>
      <c r="T26" s="33">
        <v>503</v>
      </c>
      <c r="U26" s="34">
        <v>200817.91484000001</v>
      </c>
      <c r="V26" s="25"/>
      <c r="W26" s="25"/>
      <c r="X26" s="25"/>
      <c r="AB26" s="25"/>
    </row>
    <row r="27" spans="1:28" ht="15.75" customHeight="1" x14ac:dyDescent="0.25">
      <c r="A27" s="28" t="s">
        <v>211</v>
      </c>
      <c r="B27" s="26" t="s">
        <v>7</v>
      </c>
      <c r="C27" s="30" t="s">
        <v>246</v>
      </c>
      <c r="D27" s="29" t="s">
        <v>242</v>
      </c>
      <c r="E27" s="29" t="s">
        <v>238</v>
      </c>
      <c r="F27" s="26" t="s">
        <v>198</v>
      </c>
      <c r="G27" s="30" t="s">
        <v>243</v>
      </c>
      <c r="H27" s="26" t="s">
        <v>244</v>
      </c>
      <c r="I27" s="26" t="s">
        <v>244</v>
      </c>
      <c r="J27" s="30" t="s">
        <v>245</v>
      </c>
      <c r="K27" s="26" t="s">
        <v>54</v>
      </c>
      <c r="L27" s="26" t="s">
        <v>82</v>
      </c>
      <c r="M27" s="26" t="s">
        <v>92</v>
      </c>
      <c r="N27" s="26" t="s">
        <v>114</v>
      </c>
      <c r="O27" s="26" t="s">
        <v>96</v>
      </c>
      <c r="P27" s="26" t="s">
        <v>7</v>
      </c>
      <c r="Q27" s="36"/>
      <c r="R27" s="27" t="s">
        <v>68</v>
      </c>
      <c r="S27" s="32">
        <v>2412555.8387099998</v>
      </c>
      <c r="T27" s="33">
        <v>503</v>
      </c>
      <c r="U27" s="34">
        <v>200817.91484000001</v>
      </c>
      <c r="V27" s="25"/>
      <c r="W27" s="25"/>
      <c r="X27" s="25"/>
      <c r="AB27" s="25"/>
    </row>
    <row r="28" spans="1:28" ht="15.75" customHeight="1" x14ac:dyDescent="0.25">
      <c r="A28" s="28" t="s">
        <v>211</v>
      </c>
      <c r="B28" s="26" t="s">
        <v>7</v>
      </c>
      <c r="C28" s="30" t="s">
        <v>247</v>
      </c>
      <c r="D28" s="29" t="s">
        <v>242</v>
      </c>
      <c r="E28" s="29" t="s">
        <v>238</v>
      </c>
      <c r="F28" s="26" t="s">
        <v>198</v>
      </c>
      <c r="G28" s="30" t="s">
        <v>248</v>
      </c>
      <c r="H28" s="26" t="s">
        <v>244</v>
      </c>
      <c r="I28" s="26" t="s">
        <v>244</v>
      </c>
      <c r="J28" s="30" t="s">
        <v>245</v>
      </c>
      <c r="K28" s="26" t="s">
        <v>56</v>
      </c>
      <c r="L28" s="26" t="s">
        <v>82</v>
      </c>
      <c r="M28" s="26" t="s">
        <v>93</v>
      </c>
      <c r="N28" s="26" t="s">
        <v>117</v>
      </c>
      <c r="O28" s="26" t="s">
        <v>19</v>
      </c>
      <c r="P28" s="26" t="s">
        <v>7</v>
      </c>
      <c r="Q28" s="36"/>
      <c r="R28" s="27" t="s">
        <v>68</v>
      </c>
      <c r="S28" s="32">
        <v>2172835.0909099998</v>
      </c>
      <c r="T28" s="33">
        <v>623</v>
      </c>
      <c r="U28" s="34">
        <v>231136.51</v>
      </c>
      <c r="V28" s="25"/>
      <c r="W28" s="25"/>
      <c r="X28" s="25"/>
      <c r="AB28" s="25"/>
    </row>
    <row r="29" spans="1:28" ht="15.75" customHeight="1" x14ac:dyDescent="0.25">
      <c r="A29" s="28" t="s">
        <v>211</v>
      </c>
      <c r="B29" s="26" t="s">
        <v>7</v>
      </c>
      <c r="C29" s="30" t="s">
        <v>247</v>
      </c>
      <c r="D29" s="29" t="s">
        <v>242</v>
      </c>
      <c r="E29" s="29" t="s">
        <v>238</v>
      </c>
      <c r="F29" s="26" t="s">
        <v>198</v>
      </c>
      <c r="G29" s="30" t="s">
        <v>248</v>
      </c>
      <c r="H29" s="26" t="s">
        <v>244</v>
      </c>
      <c r="I29" s="26" t="s">
        <v>244</v>
      </c>
      <c r="J29" s="30" t="s">
        <v>245</v>
      </c>
      <c r="K29" s="26" t="s">
        <v>57</v>
      </c>
      <c r="L29" s="26" t="s">
        <v>81</v>
      </c>
      <c r="M29" s="26" t="s">
        <v>86</v>
      </c>
      <c r="N29" s="26" t="s">
        <v>118</v>
      </c>
      <c r="O29" s="26" t="s">
        <v>19</v>
      </c>
      <c r="P29" s="26" t="s">
        <v>7</v>
      </c>
      <c r="Q29" s="36"/>
      <c r="R29" s="27" t="s">
        <v>204</v>
      </c>
      <c r="S29" s="32">
        <v>2132806.05339</v>
      </c>
      <c r="T29" s="33">
        <v>568</v>
      </c>
      <c r="U29" s="34">
        <v>227279.19875000001</v>
      </c>
      <c r="V29" s="25" t="s">
        <v>146</v>
      </c>
      <c r="W29" s="25"/>
      <c r="X29" s="25"/>
      <c r="AB29" s="25"/>
    </row>
    <row r="30" spans="1:28" ht="15.75" customHeight="1" x14ac:dyDescent="0.25">
      <c r="A30" s="28" t="s">
        <v>211</v>
      </c>
      <c r="B30" s="26" t="s">
        <v>7</v>
      </c>
      <c r="C30" s="30" t="s">
        <v>247</v>
      </c>
      <c r="D30" s="29" t="s">
        <v>242</v>
      </c>
      <c r="E30" s="29" t="s">
        <v>238</v>
      </c>
      <c r="F30" s="26" t="s">
        <v>198</v>
      </c>
      <c r="G30" s="30" t="s">
        <v>248</v>
      </c>
      <c r="H30" s="26" t="s">
        <v>244</v>
      </c>
      <c r="I30" s="26" t="s">
        <v>244</v>
      </c>
      <c r="J30" s="30" t="s">
        <v>245</v>
      </c>
      <c r="K30" s="26" t="s">
        <v>59</v>
      </c>
      <c r="L30" s="26" t="s">
        <v>82</v>
      </c>
      <c r="M30" s="26" t="s">
        <v>77</v>
      </c>
      <c r="N30" s="26" t="s">
        <v>113</v>
      </c>
      <c r="O30" s="26" t="s">
        <v>19</v>
      </c>
      <c r="P30" s="26" t="s">
        <v>7</v>
      </c>
      <c r="Q30" s="36"/>
      <c r="R30" s="27" t="s">
        <v>68</v>
      </c>
      <c r="S30" s="32">
        <v>1722688.44414</v>
      </c>
      <c r="T30" s="33">
        <v>238</v>
      </c>
      <c r="U30" s="34">
        <v>153533.00344999999</v>
      </c>
      <c r="V30" s="25"/>
      <c r="W30" s="25"/>
      <c r="X30" s="25"/>
      <c r="AB30" s="25"/>
    </row>
    <row r="31" spans="1:28" ht="15.75" customHeight="1" x14ac:dyDescent="0.25">
      <c r="A31" s="28" t="s">
        <v>211</v>
      </c>
      <c r="B31" s="26" t="s">
        <v>7</v>
      </c>
      <c r="C31" s="30" t="s">
        <v>241</v>
      </c>
      <c r="D31" s="29" t="s">
        <v>242</v>
      </c>
      <c r="E31" s="29" t="s">
        <v>214</v>
      </c>
      <c r="F31" s="26" t="s">
        <v>198</v>
      </c>
      <c r="G31" s="30" t="s">
        <v>243</v>
      </c>
      <c r="H31" s="26" t="s">
        <v>244</v>
      </c>
      <c r="I31" s="26" t="s">
        <v>244</v>
      </c>
      <c r="J31" s="30" t="s">
        <v>245</v>
      </c>
      <c r="K31" s="26" t="s">
        <v>60</v>
      </c>
      <c r="L31" s="26" t="s">
        <v>80</v>
      </c>
      <c r="M31" s="26" t="s">
        <v>95</v>
      </c>
      <c r="N31" s="26" t="s">
        <v>120</v>
      </c>
      <c r="O31" s="26" t="s">
        <v>17</v>
      </c>
      <c r="P31" s="26" t="s">
        <v>7</v>
      </c>
      <c r="Q31" s="36"/>
      <c r="R31" s="27" t="s">
        <v>204</v>
      </c>
      <c r="S31" s="32">
        <v>1436221.7472399999</v>
      </c>
      <c r="T31" s="33">
        <v>746</v>
      </c>
      <c r="U31" s="34">
        <v>205359.55817</v>
      </c>
      <c r="V31" s="25"/>
      <c r="W31" s="25"/>
      <c r="X31" s="25"/>
      <c r="AB31" s="25"/>
    </row>
    <row r="32" spans="1:28" ht="15.75" customHeight="1" x14ac:dyDescent="0.25">
      <c r="A32" s="28" t="s">
        <v>211</v>
      </c>
      <c r="B32" s="26" t="s">
        <v>7</v>
      </c>
      <c r="C32" s="30" t="s">
        <v>246</v>
      </c>
      <c r="D32" s="29" t="s">
        <v>242</v>
      </c>
      <c r="E32" s="29" t="s">
        <v>238</v>
      </c>
      <c r="F32" s="26" t="s">
        <v>198</v>
      </c>
      <c r="G32" s="30" t="s">
        <v>243</v>
      </c>
      <c r="H32" s="26" t="s">
        <v>244</v>
      </c>
      <c r="I32" s="26" t="s">
        <v>244</v>
      </c>
      <c r="J32" s="30" t="s">
        <v>245</v>
      </c>
      <c r="K32" s="26" t="s">
        <v>60</v>
      </c>
      <c r="L32" s="26" t="s">
        <v>80</v>
      </c>
      <c r="M32" s="26" t="s">
        <v>95</v>
      </c>
      <c r="N32" s="26" t="s">
        <v>120</v>
      </c>
      <c r="O32" s="26" t="s">
        <v>17</v>
      </c>
      <c r="P32" s="26" t="s">
        <v>7</v>
      </c>
      <c r="Q32" s="36"/>
      <c r="R32" s="27" t="s">
        <v>204</v>
      </c>
      <c r="S32" s="32">
        <v>1436221.7472399999</v>
      </c>
      <c r="T32" s="33">
        <v>746</v>
      </c>
      <c r="U32" s="34">
        <v>205359.55817</v>
      </c>
      <c r="V32" s="25"/>
      <c r="W32" s="25"/>
      <c r="X32" s="25"/>
      <c r="AB32" s="25"/>
    </row>
    <row r="33" spans="3:28" ht="15.75" customHeight="1" x14ac:dyDescent="0.25">
      <c r="C33" s="29"/>
      <c r="D33" s="29"/>
      <c r="E33" s="29"/>
      <c r="G33" s="29"/>
      <c r="R33" s="27"/>
      <c r="S33" s="25"/>
      <c r="T33" s="25"/>
      <c r="U33" s="34"/>
      <c r="V33" s="25"/>
      <c r="W33" s="25"/>
      <c r="X33" s="25"/>
      <c r="AB33" s="25"/>
    </row>
    <row r="34" spans="3:28" ht="15.75" customHeight="1" x14ac:dyDescent="0.25">
      <c r="C34" s="29"/>
      <c r="D34" s="29"/>
      <c r="E34" s="29"/>
      <c r="G34" s="29"/>
      <c r="R34" s="27"/>
      <c r="S34" s="25"/>
      <c r="T34" s="25"/>
      <c r="U34" s="34"/>
      <c r="V34" s="25"/>
      <c r="W34" s="25"/>
      <c r="X34" s="25"/>
      <c r="AB34" s="25"/>
    </row>
    <row r="35" spans="3:28" ht="15.75" customHeight="1" x14ac:dyDescent="0.25">
      <c r="C35" s="29"/>
      <c r="D35" s="29"/>
      <c r="E35" s="29"/>
      <c r="G35" s="29"/>
      <c r="R35" s="27"/>
      <c r="S35" s="25"/>
      <c r="T35" s="25"/>
      <c r="U35" s="25"/>
      <c r="V35" s="25"/>
      <c r="W35" s="25"/>
      <c r="X35" s="25"/>
      <c r="AB35" s="25"/>
    </row>
    <row r="36" spans="3:28" ht="15.75" customHeight="1" x14ac:dyDescent="0.25">
      <c r="C36" s="29"/>
      <c r="D36" s="29"/>
      <c r="E36" s="29"/>
      <c r="G36" s="29"/>
      <c r="R36" s="27"/>
      <c r="S36" s="25"/>
      <c r="T36" s="25"/>
      <c r="U36" s="25"/>
      <c r="V36" s="25"/>
      <c r="W36" s="25"/>
      <c r="X36" s="25"/>
      <c r="AB36" s="25"/>
    </row>
    <row r="37" spans="3:28" ht="15.75" customHeight="1" x14ac:dyDescent="0.25">
      <c r="C37" s="29"/>
      <c r="D37" s="29"/>
      <c r="E37" s="29"/>
      <c r="G37" s="29"/>
      <c r="R37" s="27"/>
      <c r="S37" s="25"/>
      <c r="T37" s="25"/>
      <c r="U37" s="25"/>
      <c r="V37" s="25"/>
      <c r="W37" s="25"/>
      <c r="X37" s="25"/>
      <c r="AB37" s="25"/>
    </row>
    <row r="38" spans="3:28" ht="15.75" customHeight="1" x14ac:dyDescent="0.25">
      <c r="C38" s="29"/>
      <c r="D38" s="29"/>
      <c r="E38" s="29"/>
      <c r="G38" s="29"/>
      <c r="R38" s="27"/>
      <c r="S38" s="25"/>
      <c r="T38" s="25"/>
      <c r="U38" s="25"/>
      <c r="V38" s="25"/>
      <c r="W38" s="25"/>
      <c r="X38" s="25"/>
      <c r="AB38" s="25"/>
    </row>
    <row r="39" spans="3:28" ht="15.75" customHeight="1" x14ac:dyDescent="0.25">
      <c r="C39" s="29"/>
      <c r="D39" s="29"/>
      <c r="E39" s="29"/>
      <c r="G39" s="29"/>
      <c r="R39" s="27"/>
      <c r="S39" s="25"/>
      <c r="T39" s="25"/>
      <c r="U39" s="25"/>
      <c r="V39" s="25"/>
      <c r="W39" s="25"/>
      <c r="X39" s="25"/>
      <c r="AB39" s="25"/>
    </row>
    <row r="40" spans="3:28" ht="15.75" customHeight="1" x14ac:dyDescent="0.25">
      <c r="C40" s="29"/>
      <c r="D40" s="29"/>
      <c r="E40" s="29"/>
      <c r="G40" s="29"/>
      <c r="R40" s="27"/>
      <c r="S40" s="25"/>
      <c r="T40" s="25"/>
      <c r="U40" s="25"/>
      <c r="V40" s="25"/>
      <c r="W40" s="25"/>
      <c r="X40" s="25"/>
      <c r="AB40" s="25"/>
    </row>
    <row r="41" spans="3:28" ht="15.75" customHeight="1" x14ac:dyDescent="0.25">
      <c r="C41" s="29"/>
      <c r="D41" s="29"/>
      <c r="E41" s="29"/>
      <c r="G41" s="29"/>
      <c r="R41" s="27"/>
      <c r="S41" s="25"/>
      <c r="T41" s="25"/>
      <c r="U41" s="25"/>
      <c r="V41" s="25"/>
      <c r="W41" s="25"/>
      <c r="X41" s="25"/>
      <c r="AB41" s="25"/>
    </row>
    <row r="42" spans="3:28" ht="15.75" customHeight="1" x14ac:dyDescent="0.25">
      <c r="C42" s="29"/>
      <c r="D42" s="29"/>
      <c r="E42" s="29"/>
      <c r="G42" s="29"/>
      <c r="R42" s="27"/>
      <c r="S42" s="25"/>
      <c r="T42" s="25"/>
      <c r="U42" s="25"/>
      <c r="V42" s="25"/>
      <c r="W42" s="25"/>
      <c r="X42" s="25"/>
      <c r="AB42" s="25"/>
    </row>
    <row r="43" spans="3:28" ht="15.75" customHeight="1" x14ac:dyDescent="0.25">
      <c r="C43" s="29"/>
      <c r="D43" s="29"/>
      <c r="E43" s="29"/>
      <c r="G43" s="29"/>
      <c r="R43" s="27"/>
      <c r="S43" s="25"/>
      <c r="T43" s="25"/>
      <c r="U43" s="25"/>
      <c r="V43" s="25"/>
      <c r="W43" s="25"/>
      <c r="X43" s="25"/>
      <c r="AB43" s="25"/>
    </row>
    <row r="44" spans="3:28" ht="15.75" customHeight="1" x14ac:dyDescent="0.25">
      <c r="C44" s="29"/>
      <c r="D44" s="29"/>
      <c r="E44" s="29"/>
      <c r="G44" s="29"/>
      <c r="R44" s="27"/>
      <c r="S44" s="25"/>
      <c r="T44" s="25"/>
      <c r="U44" s="25"/>
      <c r="V44" s="25"/>
      <c r="W44" s="25"/>
      <c r="X44" s="25"/>
      <c r="AB44" s="25"/>
    </row>
    <row r="45" spans="3:28" ht="15.75" customHeight="1" x14ac:dyDescent="0.25">
      <c r="C45" s="29"/>
      <c r="D45" s="29"/>
      <c r="E45" s="29"/>
      <c r="G45" s="29"/>
      <c r="R45" s="27"/>
      <c r="S45" s="25"/>
      <c r="T45" s="25"/>
      <c r="U45" s="25"/>
      <c r="V45" s="25"/>
      <c r="W45" s="25"/>
      <c r="X45" s="25"/>
      <c r="AB45" s="25"/>
    </row>
    <row r="46" spans="3:28" ht="15.75" customHeight="1" x14ac:dyDescent="0.25">
      <c r="C46" s="29"/>
      <c r="D46" s="29"/>
      <c r="E46" s="29"/>
      <c r="G46" s="29"/>
      <c r="R46" s="27"/>
      <c r="S46" s="25"/>
      <c r="T46" s="25"/>
      <c r="U46" s="25"/>
      <c r="V46" s="25"/>
      <c r="W46" s="25"/>
      <c r="X46" s="25"/>
      <c r="AB46" s="25"/>
    </row>
    <row r="47" spans="3:28" ht="15.75" customHeight="1" x14ac:dyDescent="0.25">
      <c r="C47" s="29"/>
      <c r="D47" s="29"/>
      <c r="E47" s="29"/>
      <c r="G47" s="29"/>
      <c r="R47" s="27"/>
      <c r="S47" s="25"/>
      <c r="T47" s="25"/>
      <c r="U47" s="25"/>
      <c r="V47" s="25"/>
      <c r="W47" s="25"/>
      <c r="X47" s="25"/>
      <c r="AB47" s="25"/>
    </row>
    <row r="48" spans="3:28" ht="15.75" customHeight="1" x14ac:dyDescent="0.25">
      <c r="C48" s="29"/>
      <c r="D48" s="29"/>
      <c r="E48" s="29"/>
      <c r="G48" s="29"/>
      <c r="R48" s="27"/>
      <c r="S48" s="25"/>
      <c r="T48" s="25"/>
      <c r="U48" s="25"/>
      <c r="V48" s="25"/>
      <c r="W48" s="25"/>
      <c r="X48" s="25"/>
      <c r="AB48" s="25"/>
    </row>
    <row r="49" spans="3:28" ht="15.75" customHeight="1" x14ac:dyDescent="0.25">
      <c r="C49" s="29"/>
      <c r="D49" s="29"/>
      <c r="E49" s="29"/>
      <c r="G49" s="29"/>
      <c r="R49" s="27"/>
      <c r="S49" s="25"/>
      <c r="T49" s="25"/>
      <c r="U49" s="25"/>
      <c r="V49" s="25"/>
      <c r="W49" s="25"/>
      <c r="X49" s="25"/>
      <c r="AB49" s="25"/>
    </row>
    <row r="50" spans="3:28" ht="15.75" customHeight="1" x14ac:dyDescent="0.25">
      <c r="C50" s="29"/>
      <c r="D50" s="29"/>
      <c r="E50" s="29"/>
      <c r="G50" s="29"/>
      <c r="R50" s="27"/>
      <c r="S50" s="25"/>
      <c r="T50" s="25"/>
      <c r="U50" s="25"/>
      <c r="V50" s="25"/>
      <c r="W50" s="25"/>
      <c r="X50" s="25"/>
      <c r="AB50" s="25"/>
    </row>
    <row r="51" spans="3:28" ht="15.75" customHeight="1" x14ac:dyDescent="0.25">
      <c r="C51" s="29"/>
      <c r="D51" s="29"/>
      <c r="E51" s="29"/>
      <c r="G51" s="29"/>
      <c r="R51" s="27"/>
      <c r="S51" s="25"/>
      <c r="T51" s="25"/>
      <c r="U51" s="25"/>
      <c r="V51" s="25"/>
      <c r="W51" s="25"/>
      <c r="X51" s="25"/>
      <c r="AB51" s="25"/>
    </row>
    <row r="52" spans="3:28" ht="15.75" customHeight="1" x14ac:dyDescent="0.25">
      <c r="C52" s="29"/>
      <c r="D52" s="29"/>
      <c r="E52" s="29"/>
      <c r="G52" s="29"/>
      <c r="R52" s="27"/>
      <c r="S52" s="25"/>
      <c r="T52" s="25"/>
      <c r="U52" s="25"/>
      <c r="V52" s="25"/>
      <c r="W52" s="25"/>
      <c r="X52" s="25"/>
      <c r="AB52" s="25"/>
    </row>
    <row r="53" spans="3:28" ht="15.75" customHeight="1" x14ac:dyDescent="0.25">
      <c r="C53" s="29"/>
      <c r="D53" s="29"/>
      <c r="E53" s="29"/>
      <c r="G53" s="29"/>
      <c r="R53" s="27"/>
      <c r="S53" s="25"/>
      <c r="T53" s="25"/>
      <c r="U53" s="25"/>
      <c r="V53" s="25"/>
      <c r="W53" s="25"/>
      <c r="X53" s="25"/>
      <c r="AB53" s="25"/>
    </row>
    <row r="54" spans="3:28" ht="15.75" customHeight="1" x14ac:dyDescent="0.25">
      <c r="C54" s="29"/>
      <c r="D54" s="29"/>
      <c r="E54" s="29"/>
      <c r="G54" s="29"/>
      <c r="R54" s="27"/>
      <c r="S54" s="25"/>
      <c r="T54" s="25"/>
      <c r="U54" s="25"/>
      <c r="V54" s="25"/>
      <c r="W54" s="25"/>
      <c r="X54" s="25"/>
      <c r="AB54" s="25"/>
    </row>
    <row r="55" spans="3:28" ht="15.75" customHeight="1" x14ac:dyDescent="0.25">
      <c r="C55" s="29"/>
      <c r="D55" s="29"/>
      <c r="E55" s="29"/>
      <c r="G55" s="29"/>
      <c r="R55" s="27"/>
      <c r="S55" s="25"/>
      <c r="T55" s="25"/>
      <c r="U55" s="25"/>
      <c r="V55" s="25"/>
      <c r="W55" s="25"/>
      <c r="X55" s="25"/>
      <c r="AB55" s="25"/>
    </row>
    <row r="56" spans="3:28" ht="15.75" customHeight="1" x14ac:dyDescent="0.25">
      <c r="C56" s="29"/>
      <c r="D56" s="29"/>
      <c r="E56" s="29"/>
      <c r="G56" s="29"/>
      <c r="R56" s="27"/>
      <c r="S56" s="25"/>
      <c r="T56" s="25"/>
      <c r="U56" s="25"/>
      <c r="V56" s="25"/>
      <c r="W56" s="25"/>
      <c r="X56" s="25"/>
      <c r="AB56" s="25"/>
    </row>
    <row r="57" spans="3:28" ht="15.75" customHeight="1" x14ac:dyDescent="0.25">
      <c r="C57" s="29"/>
      <c r="D57" s="29"/>
      <c r="E57" s="29"/>
      <c r="G57" s="29"/>
      <c r="R57" s="27"/>
      <c r="S57" s="25"/>
      <c r="T57" s="25"/>
      <c r="U57" s="25"/>
      <c r="V57" s="25"/>
      <c r="W57" s="25"/>
      <c r="X57" s="25"/>
      <c r="AB57" s="25"/>
    </row>
    <row r="58" spans="3:28" ht="15.75" customHeight="1" x14ac:dyDescent="0.25">
      <c r="C58" s="29"/>
      <c r="D58" s="29"/>
      <c r="E58" s="29"/>
      <c r="G58" s="29"/>
      <c r="R58" s="27"/>
      <c r="S58" s="25"/>
      <c r="T58" s="25"/>
      <c r="U58" s="25"/>
      <c r="V58" s="25"/>
      <c r="W58" s="25"/>
      <c r="X58" s="25"/>
      <c r="AB58" s="25"/>
    </row>
    <row r="59" spans="3:28" ht="15.75" customHeight="1" x14ac:dyDescent="0.25">
      <c r="C59" s="29"/>
      <c r="D59" s="29"/>
      <c r="E59" s="29"/>
      <c r="G59" s="29"/>
      <c r="R59" s="27"/>
      <c r="S59" s="25"/>
      <c r="T59" s="25"/>
      <c r="U59" s="25"/>
      <c r="V59" s="25"/>
      <c r="W59" s="25"/>
      <c r="X59" s="25"/>
      <c r="AB59" s="25"/>
    </row>
    <row r="60" spans="3:28" ht="15.75" customHeight="1" x14ac:dyDescent="0.25">
      <c r="C60" s="29"/>
      <c r="D60" s="29"/>
      <c r="E60" s="29"/>
      <c r="G60" s="29"/>
      <c r="R60" s="27"/>
      <c r="S60" s="25"/>
      <c r="T60" s="25"/>
      <c r="U60" s="25"/>
      <c r="V60" s="25"/>
      <c r="W60" s="25"/>
      <c r="X60" s="25"/>
      <c r="AB60" s="25"/>
    </row>
    <row r="61" spans="3:28" ht="15.75" customHeight="1" x14ac:dyDescent="0.25">
      <c r="C61" s="29"/>
      <c r="D61" s="29"/>
      <c r="E61" s="29"/>
      <c r="G61" s="29"/>
      <c r="R61" s="27"/>
      <c r="S61" s="25"/>
      <c r="T61" s="25"/>
      <c r="U61" s="25"/>
      <c r="V61" s="25"/>
      <c r="W61" s="25"/>
      <c r="X61" s="25"/>
      <c r="AB61" s="25"/>
    </row>
    <row r="62" spans="3:28" ht="15.75" customHeight="1" x14ac:dyDescent="0.25">
      <c r="C62" s="29"/>
      <c r="D62" s="29"/>
      <c r="E62" s="29"/>
      <c r="G62" s="29"/>
      <c r="R62" s="27"/>
      <c r="S62" s="25"/>
      <c r="T62" s="25"/>
      <c r="U62" s="25"/>
      <c r="V62" s="25"/>
      <c r="W62" s="25"/>
      <c r="X62" s="25"/>
      <c r="AB62" s="25"/>
    </row>
    <row r="63" spans="3:28" ht="15.75" customHeight="1" x14ac:dyDescent="0.25">
      <c r="C63" s="29"/>
      <c r="D63" s="29"/>
      <c r="E63" s="29"/>
      <c r="G63" s="29"/>
      <c r="R63" s="27"/>
      <c r="S63" s="25"/>
      <c r="T63" s="25"/>
      <c r="U63" s="25"/>
      <c r="V63" s="25"/>
      <c r="W63" s="25"/>
      <c r="X63" s="25"/>
      <c r="AB63" s="25"/>
    </row>
    <row r="64" spans="3:28" ht="15.75" customHeight="1" x14ac:dyDescent="0.25">
      <c r="C64" s="29"/>
      <c r="D64" s="29"/>
      <c r="E64" s="29"/>
      <c r="G64" s="29"/>
      <c r="R64" s="27"/>
      <c r="S64" s="25"/>
      <c r="T64" s="25"/>
      <c r="U64" s="25"/>
      <c r="V64" s="25"/>
      <c r="W64" s="25"/>
      <c r="X64" s="25"/>
      <c r="AB64" s="25"/>
    </row>
    <row r="65" spans="3:28" ht="15.75" customHeight="1" x14ac:dyDescent="0.25">
      <c r="C65" s="29"/>
      <c r="D65" s="29"/>
      <c r="E65" s="29"/>
      <c r="G65" s="29"/>
      <c r="R65" s="27"/>
      <c r="S65" s="25"/>
      <c r="T65" s="25"/>
      <c r="U65" s="25"/>
      <c r="V65" s="25"/>
      <c r="W65" s="25"/>
      <c r="X65" s="25"/>
      <c r="AB65" s="25"/>
    </row>
    <row r="66" spans="3:28" ht="15.75" customHeight="1" x14ac:dyDescent="0.25">
      <c r="C66" s="29"/>
      <c r="D66" s="29"/>
      <c r="E66" s="29"/>
      <c r="G66" s="29"/>
      <c r="R66" s="27"/>
      <c r="S66" s="25"/>
      <c r="T66" s="25"/>
      <c r="U66" s="25"/>
      <c r="V66" s="25"/>
      <c r="W66" s="25"/>
      <c r="X66" s="25"/>
      <c r="AB66" s="25"/>
    </row>
    <row r="67" spans="3:28" ht="15.75" customHeight="1" x14ac:dyDescent="0.25">
      <c r="C67" s="29"/>
      <c r="D67" s="29"/>
      <c r="E67" s="29"/>
      <c r="G67" s="29"/>
      <c r="R67" s="27"/>
      <c r="S67" s="25"/>
      <c r="T67" s="25"/>
      <c r="U67" s="25"/>
      <c r="V67" s="25"/>
      <c r="W67" s="25"/>
      <c r="X67" s="25"/>
      <c r="AB67" s="25"/>
    </row>
    <row r="68" spans="3:28" ht="15.75" customHeight="1" x14ac:dyDescent="0.25">
      <c r="C68" s="29"/>
      <c r="D68" s="29"/>
      <c r="E68" s="29"/>
      <c r="G68" s="29"/>
      <c r="R68" s="27"/>
      <c r="S68" s="25"/>
      <c r="T68" s="25"/>
      <c r="U68" s="25"/>
      <c r="V68" s="25"/>
      <c r="W68" s="25"/>
      <c r="X68" s="25"/>
      <c r="AB68" s="25"/>
    </row>
    <row r="69" spans="3:28" ht="15.75" customHeight="1" x14ac:dyDescent="0.25">
      <c r="C69" s="29"/>
      <c r="D69" s="29"/>
      <c r="E69" s="29"/>
      <c r="G69" s="29"/>
      <c r="R69" s="27"/>
      <c r="S69" s="25"/>
      <c r="T69" s="25"/>
      <c r="U69" s="25"/>
      <c r="V69" s="25"/>
      <c r="W69" s="25"/>
      <c r="X69" s="25"/>
      <c r="AB69" s="25"/>
    </row>
    <row r="70" spans="3:28" ht="15.75" customHeight="1" x14ac:dyDescent="0.25">
      <c r="C70" s="29"/>
      <c r="D70" s="29"/>
      <c r="E70" s="29"/>
      <c r="G70" s="29"/>
      <c r="R70" s="27"/>
      <c r="S70" s="25"/>
      <c r="T70" s="25"/>
      <c r="U70" s="25"/>
      <c r="V70" s="25"/>
      <c r="W70" s="25"/>
      <c r="X70" s="25"/>
      <c r="AB70" s="25"/>
    </row>
    <row r="71" spans="3:28" ht="15.75" customHeight="1" x14ac:dyDescent="0.25">
      <c r="C71" s="29"/>
      <c r="D71" s="29"/>
      <c r="E71" s="29"/>
      <c r="G71" s="29"/>
      <c r="R71" s="27"/>
      <c r="S71" s="25"/>
      <c r="T71" s="25"/>
      <c r="U71" s="25"/>
      <c r="V71" s="25"/>
      <c r="W71" s="25"/>
      <c r="X71" s="25"/>
      <c r="AB71" s="25"/>
    </row>
    <row r="72" spans="3:28" ht="15.75" customHeight="1" x14ac:dyDescent="0.25">
      <c r="C72" s="29"/>
      <c r="D72" s="29"/>
      <c r="E72" s="29"/>
      <c r="G72" s="29"/>
      <c r="R72" s="27"/>
      <c r="S72" s="25"/>
      <c r="T72" s="25"/>
      <c r="U72" s="25"/>
      <c r="V72" s="25"/>
      <c r="W72" s="25"/>
      <c r="X72" s="25"/>
      <c r="AB72" s="25"/>
    </row>
    <row r="73" spans="3:28" ht="15.75" customHeight="1" x14ac:dyDescent="0.25">
      <c r="C73" s="29"/>
      <c r="D73" s="29"/>
      <c r="E73" s="29"/>
      <c r="G73" s="29"/>
      <c r="R73" s="27"/>
      <c r="S73" s="25"/>
      <c r="T73" s="25"/>
      <c r="U73" s="25"/>
      <c r="V73" s="25"/>
      <c r="W73" s="25"/>
      <c r="X73" s="25"/>
      <c r="AB73" s="25"/>
    </row>
    <row r="74" spans="3:28" ht="15.75" customHeight="1" x14ac:dyDescent="0.25">
      <c r="C74" s="29"/>
      <c r="D74" s="29"/>
      <c r="E74" s="29"/>
      <c r="G74" s="29"/>
      <c r="R74" s="27"/>
      <c r="S74" s="25"/>
      <c r="T74" s="25"/>
      <c r="U74" s="25"/>
      <c r="V74" s="25"/>
      <c r="W74" s="25"/>
      <c r="X74" s="25"/>
      <c r="AB74" s="25"/>
    </row>
    <row r="75" spans="3:28" ht="15.75" customHeight="1" x14ac:dyDescent="0.25">
      <c r="C75" s="29"/>
      <c r="D75" s="29"/>
      <c r="E75" s="29"/>
      <c r="G75" s="29"/>
      <c r="R75" s="27"/>
      <c r="S75" s="25"/>
      <c r="T75" s="25"/>
      <c r="U75" s="25"/>
      <c r="V75" s="25"/>
      <c r="W75" s="25"/>
      <c r="X75" s="25"/>
      <c r="AB75" s="25"/>
    </row>
    <row r="76" spans="3:28" ht="15.75" customHeight="1" x14ac:dyDescent="0.25">
      <c r="C76" s="29"/>
      <c r="D76" s="29"/>
      <c r="E76" s="29"/>
      <c r="G76" s="29"/>
      <c r="R76" s="27"/>
      <c r="S76" s="25"/>
      <c r="T76" s="25"/>
      <c r="U76" s="25"/>
      <c r="V76" s="25"/>
      <c r="W76" s="25"/>
      <c r="X76" s="25"/>
      <c r="AB76" s="25"/>
    </row>
    <row r="77" spans="3:28" ht="15.75" customHeight="1" x14ac:dyDescent="0.25">
      <c r="C77" s="29"/>
      <c r="D77" s="29"/>
      <c r="E77" s="29"/>
      <c r="G77" s="29"/>
      <c r="R77" s="27"/>
      <c r="S77" s="25"/>
      <c r="T77" s="25"/>
      <c r="U77" s="25"/>
      <c r="V77" s="25"/>
      <c r="W77" s="25"/>
      <c r="X77" s="25"/>
      <c r="AB77" s="25"/>
    </row>
    <row r="78" spans="3:28" ht="15.75" customHeight="1" x14ac:dyDescent="0.25">
      <c r="C78" s="29"/>
      <c r="D78" s="29"/>
      <c r="E78" s="29"/>
      <c r="G78" s="29"/>
      <c r="R78" s="27"/>
      <c r="S78" s="25"/>
      <c r="T78" s="25"/>
      <c r="U78" s="25"/>
      <c r="V78" s="25"/>
      <c r="W78" s="25"/>
      <c r="X78" s="25"/>
      <c r="AB78" s="25"/>
    </row>
    <row r="79" spans="3:28" ht="15.75" customHeight="1" x14ac:dyDescent="0.25">
      <c r="C79" s="29"/>
      <c r="D79" s="29"/>
      <c r="E79" s="29"/>
      <c r="G79" s="29"/>
      <c r="R79" s="27"/>
      <c r="S79" s="25"/>
      <c r="T79" s="25"/>
      <c r="U79" s="25"/>
      <c r="V79" s="25"/>
      <c r="W79" s="25"/>
      <c r="X79" s="25"/>
      <c r="AB79" s="25"/>
    </row>
    <row r="80" spans="3:28" ht="15.75" customHeight="1" x14ac:dyDescent="0.25">
      <c r="C80" s="29"/>
      <c r="D80" s="29"/>
      <c r="E80" s="29"/>
      <c r="G80" s="29"/>
      <c r="R80" s="27"/>
      <c r="S80" s="25"/>
      <c r="T80" s="25"/>
      <c r="U80" s="25"/>
      <c r="V80" s="25"/>
      <c r="W80" s="25"/>
      <c r="X80" s="25"/>
      <c r="AB80" s="25"/>
    </row>
    <row r="81" spans="3:28" ht="15.75" customHeight="1" x14ac:dyDescent="0.25">
      <c r="C81" s="29"/>
      <c r="D81" s="29"/>
      <c r="E81" s="29"/>
      <c r="G81" s="29"/>
      <c r="R81" s="27"/>
      <c r="S81" s="25"/>
      <c r="T81" s="25"/>
      <c r="U81" s="25"/>
      <c r="V81" s="25"/>
      <c r="W81" s="25"/>
      <c r="X81" s="25"/>
      <c r="AB81" s="25"/>
    </row>
    <row r="82" spans="3:28" ht="15.75" customHeight="1" x14ac:dyDescent="0.25">
      <c r="C82" s="29"/>
      <c r="D82" s="29"/>
      <c r="E82" s="29"/>
      <c r="G82" s="29"/>
      <c r="R82" s="27"/>
      <c r="S82" s="25"/>
      <c r="T82" s="25"/>
      <c r="U82" s="25"/>
      <c r="V82" s="25"/>
      <c r="W82" s="25"/>
      <c r="X82" s="25"/>
      <c r="AB82" s="25"/>
    </row>
    <row r="83" spans="3:28" ht="15.75" customHeight="1" x14ac:dyDescent="0.25">
      <c r="C83" s="29"/>
      <c r="D83" s="29"/>
      <c r="E83" s="29"/>
      <c r="G83" s="29"/>
      <c r="R83" s="27"/>
      <c r="S83" s="25"/>
      <c r="T83" s="25"/>
      <c r="U83" s="25"/>
      <c r="V83" s="25"/>
      <c r="W83" s="25"/>
      <c r="X83" s="25"/>
      <c r="AB83" s="25"/>
    </row>
    <row r="84" spans="3:28" ht="15.75" customHeight="1" x14ac:dyDescent="0.25">
      <c r="C84" s="29"/>
      <c r="D84" s="29"/>
      <c r="E84" s="29"/>
      <c r="G84" s="29"/>
      <c r="R84" s="27"/>
      <c r="S84" s="25"/>
      <c r="T84" s="25"/>
      <c r="U84" s="25"/>
      <c r="V84" s="25"/>
      <c r="W84" s="25"/>
      <c r="X84" s="25"/>
      <c r="AB84" s="25"/>
    </row>
    <row r="85" spans="3:28" ht="15.75" customHeight="1" x14ac:dyDescent="0.25">
      <c r="C85" s="29"/>
      <c r="D85" s="29"/>
      <c r="E85" s="29"/>
      <c r="G85" s="29"/>
      <c r="R85" s="27"/>
      <c r="S85" s="25"/>
      <c r="T85" s="25"/>
      <c r="U85" s="25"/>
      <c r="V85" s="25"/>
      <c r="W85" s="25"/>
      <c r="X85" s="25"/>
      <c r="AB85" s="25"/>
    </row>
    <row r="86" spans="3:28" ht="15.75" customHeight="1" x14ac:dyDescent="0.25">
      <c r="C86" s="29"/>
      <c r="D86" s="29"/>
      <c r="E86" s="29"/>
      <c r="G86" s="29"/>
      <c r="R86" s="27"/>
      <c r="S86" s="25"/>
      <c r="T86" s="25"/>
      <c r="U86" s="25"/>
      <c r="V86" s="25"/>
      <c r="W86" s="25"/>
      <c r="X86" s="25"/>
      <c r="AB86" s="25"/>
    </row>
    <row r="87" spans="3:28" ht="15.75" customHeight="1" x14ac:dyDescent="0.25">
      <c r="C87" s="29"/>
      <c r="D87" s="29"/>
      <c r="E87" s="29"/>
      <c r="G87" s="29"/>
      <c r="R87" s="27"/>
      <c r="S87" s="25"/>
      <c r="T87" s="25"/>
      <c r="U87" s="25"/>
      <c r="V87" s="25"/>
      <c r="W87" s="25"/>
      <c r="X87" s="25"/>
      <c r="AB87" s="25"/>
    </row>
    <row r="88" spans="3:28" ht="15.75" customHeight="1" x14ac:dyDescent="0.25">
      <c r="C88" s="29"/>
      <c r="D88" s="29"/>
      <c r="E88" s="29"/>
      <c r="G88" s="29"/>
      <c r="R88" s="27"/>
      <c r="S88" s="25"/>
      <c r="T88" s="25"/>
      <c r="U88" s="25"/>
      <c r="V88" s="25"/>
      <c r="W88" s="25"/>
      <c r="X88" s="25"/>
      <c r="AB88" s="25"/>
    </row>
    <row r="89" spans="3:28" ht="15.75" customHeight="1" x14ac:dyDescent="0.25">
      <c r="C89" s="29"/>
      <c r="D89" s="29"/>
      <c r="E89" s="29"/>
      <c r="G89" s="29"/>
      <c r="R89" s="27"/>
      <c r="S89" s="25"/>
      <c r="T89" s="25"/>
      <c r="U89" s="25"/>
      <c r="V89" s="25"/>
      <c r="W89" s="25"/>
      <c r="X89" s="25"/>
      <c r="AB89" s="25"/>
    </row>
    <row r="90" spans="3:28" ht="15.75" customHeight="1" x14ac:dyDescent="0.25">
      <c r="C90" s="29"/>
      <c r="D90" s="29"/>
      <c r="E90" s="29"/>
      <c r="G90" s="29"/>
      <c r="R90" s="27"/>
      <c r="S90" s="25"/>
      <c r="T90" s="25"/>
      <c r="U90" s="25"/>
      <c r="V90" s="25"/>
      <c r="W90" s="25"/>
      <c r="X90" s="25"/>
      <c r="AB90" s="25"/>
    </row>
    <row r="91" spans="3:28" ht="15.75" customHeight="1" x14ac:dyDescent="0.25">
      <c r="C91" s="29"/>
      <c r="D91" s="29"/>
      <c r="E91" s="29"/>
      <c r="G91" s="29"/>
      <c r="R91" s="27"/>
      <c r="S91" s="25"/>
      <c r="T91" s="25"/>
      <c r="U91" s="25"/>
      <c r="V91" s="25"/>
      <c r="W91" s="25"/>
      <c r="X91" s="25"/>
      <c r="AB91" s="25"/>
    </row>
    <row r="92" spans="3:28" ht="15.75" customHeight="1" x14ac:dyDescent="0.25">
      <c r="C92" s="29"/>
      <c r="D92" s="29"/>
      <c r="E92" s="29"/>
      <c r="G92" s="29"/>
      <c r="R92" s="27"/>
      <c r="S92" s="25"/>
      <c r="T92" s="25"/>
      <c r="U92" s="25"/>
      <c r="V92" s="25"/>
      <c r="W92" s="25"/>
      <c r="X92" s="25"/>
      <c r="AB92" s="25"/>
    </row>
    <row r="93" spans="3:28" ht="15.75" customHeight="1" x14ac:dyDescent="0.25">
      <c r="C93" s="29"/>
      <c r="D93" s="29"/>
      <c r="E93" s="29"/>
      <c r="G93" s="29"/>
      <c r="R93" s="27"/>
      <c r="S93" s="25"/>
      <c r="T93" s="25"/>
      <c r="U93" s="25"/>
      <c r="V93" s="25"/>
      <c r="W93" s="25"/>
      <c r="X93" s="25"/>
      <c r="AB93" s="25"/>
    </row>
    <row r="94" spans="3:28" ht="15.75" customHeight="1" x14ac:dyDescent="0.25">
      <c r="C94" s="29"/>
      <c r="D94" s="29"/>
      <c r="E94" s="29"/>
      <c r="G94" s="29"/>
      <c r="R94" s="27"/>
      <c r="S94" s="25"/>
      <c r="T94" s="25"/>
      <c r="U94" s="25"/>
      <c r="V94" s="25"/>
      <c r="W94" s="25"/>
      <c r="X94" s="25"/>
      <c r="AB94" s="25"/>
    </row>
    <row r="95" spans="3:28" ht="15.75" customHeight="1" x14ac:dyDescent="0.25">
      <c r="C95" s="29"/>
      <c r="D95" s="29"/>
      <c r="E95" s="29"/>
      <c r="G95" s="29"/>
      <c r="R95" s="27"/>
      <c r="S95" s="25"/>
      <c r="T95" s="25"/>
      <c r="U95" s="25"/>
      <c r="V95" s="25"/>
      <c r="W95" s="25"/>
      <c r="X95" s="25"/>
      <c r="AB95" s="25"/>
    </row>
    <row r="96" spans="3:28" ht="15.75" customHeight="1" x14ac:dyDescent="0.25">
      <c r="C96" s="29"/>
      <c r="D96" s="29"/>
      <c r="E96" s="29"/>
      <c r="G96" s="29"/>
      <c r="R96" s="27"/>
      <c r="S96" s="25"/>
      <c r="T96" s="25"/>
      <c r="U96" s="25"/>
      <c r="V96" s="25"/>
      <c r="W96" s="25"/>
      <c r="X96" s="25"/>
      <c r="AB96" s="25"/>
    </row>
    <row r="97" spans="3:28" ht="15.75" customHeight="1" x14ac:dyDescent="0.25">
      <c r="C97" s="29"/>
      <c r="D97" s="29"/>
      <c r="E97" s="29"/>
      <c r="G97" s="29"/>
      <c r="R97" s="27"/>
      <c r="S97" s="25"/>
      <c r="T97" s="25"/>
      <c r="U97" s="25"/>
      <c r="V97" s="25"/>
      <c r="W97" s="25"/>
      <c r="X97" s="25"/>
      <c r="AB97" s="25"/>
    </row>
    <row r="98" spans="3:28" ht="15.75" customHeight="1" x14ac:dyDescent="0.25">
      <c r="C98" s="29"/>
      <c r="D98" s="29"/>
      <c r="E98" s="29"/>
      <c r="G98" s="29"/>
      <c r="R98" s="27"/>
      <c r="S98" s="25"/>
      <c r="T98" s="25"/>
      <c r="U98" s="25"/>
      <c r="V98" s="25"/>
      <c r="W98" s="25"/>
      <c r="X98" s="25"/>
      <c r="AB98" s="25"/>
    </row>
    <row r="99" spans="3:28" ht="15.75" customHeight="1" x14ac:dyDescent="0.25">
      <c r="C99" s="29"/>
      <c r="D99" s="29"/>
      <c r="E99" s="29"/>
      <c r="G99" s="29"/>
      <c r="R99" s="27"/>
      <c r="S99" s="25"/>
      <c r="T99" s="25"/>
      <c r="U99" s="25"/>
      <c r="V99" s="25"/>
      <c r="W99" s="25"/>
      <c r="X99" s="25"/>
      <c r="AB99" s="25"/>
    </row>
    <row r="100" spans="3:28" ht="15.75" customHeight="1" x14ac:dyDescent="0.25">
      <c r="C100" s="29"/>
      <c r="D100" s="29"/>
      <c r="E100" s="29"/>
      <c r="G100" s="29"/>
      <c r="R100" s="27"/>
      <c r="S100" s="25"/>
      <c r="T100" s="25"/>
      <c r="U100" s="25"/>
      <c r="V100" s="25"/>
      <c r="W100" s="25"/>
      <c r="X100" s="25"/>
      <c r="AB100" s="25"/>
    </row>
    <row r="101" spans="3:28" ht="15.75" customHeight="1" x14ac:dyDescent="0.25">
      <c r="C101" s="29"/>
      <c r="D101" s="29"/>
      <c r="E101" s="29"/>
      <c r="G101" s="29"/>
      <c r="R101" s="27"/>
      <c r="S101" s="25"/>
      <c r="T101" s="25"/>
      <c r="U101" s="25"/>
      <c r="V101" s="25"/>
      <c r="W101" s="25"/>
      <c r="X101" s="25"/>
      <c r="AB101" s="25"/>
    </row>
    <row r="102" spans="3:28" ht="15.75" customHeight="1" x14ac:dyDescent="0.25">
      <c r="C102" s="29"/>
      <c r="D102" s="29"/>
      <c r="E102" s="29"/>
      <c r="G102" s="29"/>
      <c r="R102" s="27"/>
      <c r="S102" s="25"/>
      <c r="T102" s="25"/>
      <c r="U102" s="25"/>
      <c r="V102" s="25"/>
      <c r="W102" s="25"/>
      <c r="X102" s="25"/>
      <c r="AB102" s="25"/>
    </row>
    <row r="103" spans="3:28" ht="15.75" customHeight="1" x14ac:dyDescent="0.25">
      <c r="C103" s="29"/>
      <c r="D103" s="29"/>
      <c r="E103" s="29"/>
      <c r="G103" s="29"/>
      <c r="R103" s="27"/>
      <c r="S103" s="25"/>
      <c r="T103" s="25"/>
      <c r="U103" s="25"/>
      <c r="V103" s="25"/>
      <c r="W103" s="25"/>
      <c r="X103" s="25"/>
      <c r="AB103" s="25"/>
    </row>
    <row r="104" spans="3:28" ht="15.75" customHeight="1" x14ac:dyDescent="0.25">
      <c r="C104" s="29"/>
      <c r="D104" s="29"/>
      <c r="E104" s="29"/>
      <c r="G104" s="29"/>
      <c r="R104" s="27"/>
      <c r="S104" s="25"/>
      <c r="T104" s="25"/>
      <c r="U104" s="25"/>
      <c r="V104" s="25"/>
      <c r="W104" s="25"/>
      <c r="X104" s="25"/>
      <c r="AB104" s="25"/>
    </row>
    <row r="105" spans="3:28" ht="15.75" customHeight="1" x14ac:dyDescent="0.25">
      <c r="C105" s="29"/>
      <c r="D105" s="29"/>
      <c r="E105" s="29"/>
      <c r="G105" s="29"/>
      <c r="R105" s="27"/>
      <c r="S105" s="25"/>
      <c r="T105" s="25"/>
      <c r="U105" s="25"/>
      <c r="V105" s="25"/>
      <c r="W105" s="25"/>
      <c r="X105" s="25"/>
      <c r="AB105" s="25"/>
    </row>
    <row r="106" spans="3:28" ht="15.75" customHeight="1" x14ac:dyDescent="0.25">
      <c r="C106" s="29"/>
      <c r="D106" s="29"/>
      <c r="E106" s="29"/>
      <c r="G106" s="29"/>
      <c r="R106" s="27"/>
      <c r="S106" s="25"/>
      <c r="T106" s="25"/>
      <c r="U106" s="25"/>
      <c r="V106" s="25"/>
      <c r="W106" s="25"/>
      <c r="X106" s="25"/>
      <c r="AB106" s="25"/>
    </row>
    <row r="107" spans="3:28" ht="15.75" customHeight="1" x14ac:dyDescent="0.25">
      <c r="C107" s="29"/>
      <c r="D107" s="29"/>
      <c r="E107" s="29"/>
      <c r="G107" s="29"/>
      <c r="R107" s="27"/>
      <c r="S107" s="25"/>
      <c r="T107" s="25"/>
      <c r="U107" s="25"/>
      <c r="V107" s="25"/>
      <c r="W107" s="25"/>
      <c r="X107" s="25"/>
      <c r="AB107" s="25"/>
    </row>
    <row r="108" spans="3:28" ht="15.75" customHeight="1" x14ac:dyDescent="0.25">
      <c r="C108" s="29"/>
      <c r="D108" s="29"/>
      <c r="E108" s="29"/>
      <c r="G108" s="29"/>
      <c r="R108" s="27"/>
      <c r="S108" s="25"/>
      <c r="T108" s="25"/>
      <c r="U108" s="25"/>
      <c r="V108" s="25"/>
      <c r="W108" s="25"/>
      <c r="X108" s="25"/>
      <c r="AB108" s="25"/>
    </row>
    <row r="109" spans="3:28" ht="15.75" customHeight="1" x14ac:dyDescent="0.25">
      <c r="C109" s="29"/>
      <c r="D109" s="29"/>
      <c r="E109" s="29"/>
      <c r="G109" s="29"/>
      <c r="R109" s="27"/>
      <c r="S109" s="25"/>
      <c r="T109" s="25"/>
      <c r="U109" s="25"/>
      <c r="V109" s="25"/>
      <c r="W109" s="25"/>
      <c r="X109" s="25"/>
      <c r="AB109" s="25"/>
    </row>
    <row r="110" spans="3:28" ht="15.75" customHeight="1" x14ac:dyDescent="0.25">
      <c r="C110" s="29"/>
      <c r="D110" s="29"/>
      <c r="E110" s="29"/>
      <c r="G110" s="29"/>
      <c r="R110" s="27"/>
      <c r="S110" s="25"/>
      <c r="T110" s="25"/>
      <c r="U110" s="25"/>
      <c r="V110" s="25"/>
      <c r="W110" s="25"/>
      <c r="X110" s="25"/>
      <c r="AB110" s="25"/>
    </row>
    <row r="111" spans="3:28" ht="15.75" customHeight="1" x14ac:dyDescent="0.25">
      <c r="C111" s="29"/>
      <c r="D111" s="29"/>
      <c r="E111" s="29"/>
      <c r="G111" s="29"/>
      <c r="R111" s="27"/>
      <c r="S111" s="25"/>
      <c r="T111" s="25"/>
      <c r="U111" s="25"/>
      <c r="V111" s="25"/>
      <c r="W111" s="25"/>
      <c r="X111" s="25"/>
      <c r="AB111" s="25"/>
    </row>
    <row r="112" spans="3:28" ht="15.75" customHeight="1" x14ac:dyDescent="0.25">
      <c r="C112" s="29"/>
      <c r="D112" s="29"/>
      <c r="E112" s="29"/>
      <c r="G112" s="29"/>
      <c r="R112" s="27"/>
      <c r="S112" s="25"/>
      <c r="T112" s="25"/>
      <c r="U112" s="25"/>
      <c r="V112" s="25"/>
      <c r="W112" s="25"/>
      <c r="X112" s="25"/>
      <c r="AB112" s="25"/>
    </row>
    <row r="113" spans="3:28" ht="15.75" customHeight="1" x14ac:dyDescent="0.25">
      <c r="C113" s="29"/>
      <c r="D113" s="29"/>
      <c r="E113" s="29"/>
      <c r="G113" s="29"/>
      <c r="R113" s="27"/>
      <c r="S113" s="25"/>
      <c r="T113" s="25"/>
      <c r="U113" s="25"/>
      <c r="V113" s="25"/>
      <c r="W113" s="25"/>
      <c r="X113" s="25"/>
      <c r="AB113" s="25"/>
    </row>
    <row r="114" spans="3:28" ht="15.75" customHeight="1" x14ac:dyDescent="0.25">
      <c r="C114" s="29"/>
      <c r="D114" s="29"/>
      <c r="E114" s="29"/>
      <c r="G114" s="29"/>
      <c r="R114" s="27"/>
      <c r="S114" s="25"/>
      <c r="T114" s="25"/>
      <c r="U114" s="25"/>
      <c r="V114" s="25"/>
      <c r="W114" s="25"/>
      <c r="X114" s="25"/>
      <c r="AB114" s="25"/>
    </row>
    <row r="115" spans="3:28" ht="15.75" customHeight="1" x14ac:dyDescent="0.25">
      <c r="C115" s="29"/>
      <c r="D115" s="29"/>
      <c r="E115" s="29"/>
      <c r="G115" s="29"/>
      <c r="R115" s="27"/>
      <c r="S115" s="25"/>
      <c r="T115" s="25"/>
      <c r="U115" s="25"/>
      <c r="V115" s="25"/>
      <c r="W115" s="25"/>
      <c r="X115" s="25"/>
      <c r="AB115" s="25"/>
    </row>
    <row r="116" spans="3:28" ht="15.75" customHeight="1" x14ac:dyDescent="0.25">
      <c r="C116" s="29"/>
      <c r="D116" s="29"/>
      <c r="E116" s="29"/>
      <c r="G116" s="29"/>
      <c r="R116" s="27"/>
      <c r="S116" s="25"/>
      <c r="T116" s="25"/>
      <c r="U116" s="25"/>
      <c r="V116" s="25"/>
      <c r="W116" s="25"/>
      <c r="X116" s="25"/>
      <c r="AB116" s="25"/>
    </row>
    <row r="117" spans="3:28" ht="15.75" customHeight="1" x14ac:dyDescent="0.25">
      <c r="C117" s="29"/>
      <c r="D117" s="29"/>
      <c r="E117" s="29"/>
      <c r="G117" s="29"/>
      <c r="R117" s="27"/>
      <c r="S117" s="25"/>
      <c r="T117" s="25"/>
      <c r="U117" s="25"/>
      <c r="V117" s="25"/>
      <c r="W117" s="25"/>
      <c r="X117" s="25"/>
      <c r="AB117" s="25"/>
    </row>
    <row r="118" spans="3:28" ht="15.75" customHeight="1" x14ac:dyDescent="0.25">
      <c r="C118" s="29"/>
      <c r="D118" s="29"/>
      <c r="E118" s="29"/>
      <c r="G118" s="29"/>
      <c r="R118" s="27"/>
      <c r="S118" s="25"/>
      <c r="T118" s="25"/>
      <c r="U118" s="25"/>
      <c r="V118" s="25"/>
      <c r="W118" s="25"/>
      <c r="X118" s="25"/>
      <c r="AB118" s="25"/>
    </row>
    <row r="119" spans="3:28" ht="15.75" customHeight="1" x14ac:dyDescent="0.25">
      <c r="C119" s="29"/>
      <c r="D119" s="29"/>
      <c r="E119" s="29"/>
      <c r="G119" s="29"/>
      <c r="R119" s="27"/>
      <c r="S119" s="25"/>
      <c r="T119" s="25"/>
      <c r="U119" s="25"/>
      <c r="V119" s="25"/>
      <c r="W119" s="25"/>
      <c r="X119" s="25"/>
      <c r="AB119" s="25"/>
    </row>
    <row r="120" spans="3:28" ht="15.75" customHeight="1" x14ac:dyDescent="0.25">
      <c r="C120" s="29"/>
      <c r="D120" s="29"/>
      <c r="E120" s="29"/>
      <c r="G120" s="29"/>
      <c r="R120" s="27"/>
      <c r="S120" s="25"/>
      <c r="T120" s="25"/>
      <c r="U120" s="25"/>
      <c r="V120" s="25"/>
      <c r="W120" s="25"/>
      <c r="X120" s="25"/>
      <c r="AB120" s="25"/>
    </row>
    <row r="121" spans="3:28" ht="15.75" customHeight="1" x14ac:dyDescent="0.25">
      <c r="C121" s="29"/>
      <c r="D121" s="29"/>
      <c r="E121" s="29"/>
      <c r="G121" s="29"/>
      <c r="R121" s="27"/>
      <c r="S121" s="25"/>
      <c r="T121" s="25"/>
      <c r="U121" s="25"/>
      <c r="V121" s="25"/>
      <c r="W121" s="25"/>
      <c r="X121" s="25"/>
      <c r="AB121" s="25"/>
    </row>
    <row r="122" spans="3:28" ht="15.75" customHeight="1" x14ac:dyDescent="0.25">
      <c r="C122" s="29"/>
      <c r="D122" s="29"/>
      <c r="E122" s="29"/>
      <c r="G122" s="29"/>
      <c r="R122" s="27"/>
      <c r="S122" s="25"/>
      <c r="T122" s="25"/>
      <c r="U122" s="25"/>
      <c r="V122" s="25"/>
      <c r="W122" s="25"/>
      <c r="X122" s="25"/>
      <c r="AB122" s="25"/>
    </row>
    <row r="123" spans="3:28" ht="15.75" customHeight="1" x14ac:dyDescent="0.25">
      <c r="C123" s="29"/>
      <c r="D123" s="29"/>
      <c r="E123" s="29"/>
      <c r="G123" s="29"/>
      <c r="R123" s="27"/>
      <c r="S123" s="25"/>
      <c r="T123" s="25"/>
      <c r="U123" s="25"/>
      <c r="V123" s="25"/>
      <c r="W123" s="25"/>
      <c r="X123" s="25"/>
      <c r="AB123" s="25"/>
    </row>
    <row r="124" spans="3:28" ht="15.75" customHeight="1" x14ac:dyDescent="0.25">
      <c r="C124" s="29"/>
      <c r="D124" s="29"/>
      <c r="E124" s="29"/>
      <c r="G124" s="29"/>
      <c r="R124" s="27"/>
      <c r="S124" s="25"/>
      <c r="T124" s="25"/>
      <c r="U124" s="25"/>
      <c r="V124" s="25"/>
      <c r="W124" s="25"/>
      <c r="X124" s="25"/>
      <c r="AB124" s="25"/>
    </row>
    <row r="125" spans="3:28" ht="15.75" customHeight="1" x14ac:dyDescent="0.25">
      <c r="C125" s="29"/>
      <c r="D125" s="29"/>
      <c r="E125" s="29"/>
      <c r="G125" s="29"/>
      <c r="R125" s="27"/>
      <c r="S125" s="25"/>
      <c r="T125" s="25"/>
      <c r="U125" s="25"/>
      <c r="V125" s="25"/>
      <c r="W125" s="25"/>
      <c r="X125" s="25"/>
      <c r="AB125" s="25"/>
    </row>
    <row r="126" spans="3:28" ht="15.75" customHeight="1" x14ac:dyDescent="0.25">
      <c r="C126" s="29"/>
      <c r="D126" s="29"/>
      <c r="E126" s="29"/>
      <c r="G126" s="29"/>
      <c r="R126" s="27"/>
      <c r="S126" s="25"/>
      <c r="T126" s="25"/>
      <c r="U126" s="25"/>
      <c r="V126" s="25"/>
      <c r="W126" s="25"/>
      <c r="X126" s="25"/>
      <c r="AB126" s="25"/>
    </row>
    <row r="127" spans="3:28" ht="15.75" customHeight="1" x14ac:dyDescent="0.25">
      <c r="C127" s="29"/>
      <c r="D127" s="29"/>
      <c r="E127" s="29"/>
      <c r="G127" s="29"/>
      <c r="R127" s="27"/>
      <c r="S127" s="25"/>
      <c r="T127" s="25"/>
      <c r="U127" s="25"/>
      <c r="V127" s="25"/>
      <c r="W127" s="25"/>
      <c r="X127" s="25"/>
      <c r="AB127" s="25"/>
    </row>
    <row r="128" spans="3:28" ht="15.75" customHeight="1" x14ac:dyDescent="0.25">
      <c r="C128" s="29"/>
      <c r="D128" s="29"/>
      <c r="E128" s="29"/>
      <c r="G128" s="29"/>
      <c r="R128" s="27"/>
      <c r="S128" s="25"/>
      <c r="T128" s="25"/>
      <c r="U128" s="25"/>
      <c r="V128" s="25"/>
      <c r="W128" s="25"/>
      <c r="X128" s="25"/>
      <c r="AB128" s="25"/>
    </row>
    <row r="129" spans="3:28" ht="15.75" customHeight="1" x14ac:dyDescent="0.25">
      <c r="C129" s="29"/>
      <c r="D129" s="29"/>
      <c r="E129" s="29"/>
      <c r="G129" s="29"/>
      <c r="R129" s="27"/>
      <c r="S129" s="25"/>
      <c r="T129" s="25"/>
      <c r="U129" s="25"/>
      <c r="V129" s="25"/>
      <c r="W129" s="25"/>
      <c r="X129" s="25"/>
      <c r="AB129" s="25"/>
    </row>
    <row r="130" spans="3:28" ht="15.75" customHeight="1" x14ac:dyDescent="0.25">
      <c r="C130" s="29"/>
      <c r="D130" s="29"/>
      <c r="E130" s="29"/>
      <c r="G130" s="29"/>
      <c r="R130" s="27"/>
      <c r="S130" s="25"/>
      <c r="T130" s="25"/>
      <c r="U130" s="25"/>
      <c r="V130" s="25"/>
      <c r="W130" s="25"/>
      <c r="X130" s="25"/>
      <c r="AB130" s="25"/>
    </row>
    <row r="131" spans="3:28" ht="15.75" customHeight="1" x14ac:dyDescent="0.25">
      <c r="C131" s="29"/>
      <c r="D131" s="29"/>
      <c r="E131" s="29"/>
      <c r="G131" s="29"/>
      <c r="R131" s="27"/>
      <c r="S131" s="25"/>
      <c r="T131" s="25"/>
      <c r="U131" s="25"/>
      <c r="V131" s="25"/>
      <c r="W131" s="25"/>
      <c r="X131" s="25"/>
      <c r="AB131" s="25"/>
    </row>
    <row r="132" spans="3:28" ht="15.75" customHeight="1" x14ac:dyDescent="0.25">
      <c r="C132" s="29"/>
      <c r="D132" s="29"/>
      <c r="E132" s="29"/>
      <c r="G132" s="29"/>
      <c r="R132" s="27"/>
      <c r="S132" s="25"/>
      <c r="T132" s="25"/>
      <c r="U132" s="25"/>
      <c r="V132" s="25"/>
      <c r="W132" s="25"/>
      <c r="X132" s="25"/>
      <c r="AB132" s="25"/>
    </row>
    <row r="133" spans="3:28" ht="15.75" customHeight="1" x14ac:dyDescent="0.25">
      <c r="C133" s="29"/>
      <c r="D133" s="29"/>
      <c r="E133" s="29"/>
      <c r="G133" s="29"/>
      <c r="R133" s="27"/>
      <c r="S133" s="25"/>
      <c r="T133" s="25"/>
      <c r="U133" s="25"/>
      <c r="V133" s="25"/>
      <c r="W133" s="25"/>
      <c r="X133" s="25"/>
      <c r="AB133" s="25"/>
    </row>
    <row r="134" spans="3:28" ht="15.75" customHeight="1" x14ac:dyDescent="0.25">
      <c r="C134" s="29"/>
      <c r="D134" s="29"/>
      <c r="E134" s="29"/>
      <c r="G134" s="29"/>
      <c r="R134" s="27"/>
      <c r="S134" s="25"/>
      <c r="T134" s="25"/>
      <c r="U134" s="25"/>
      <c r="V134" s="25"/>
      <c r="W134" s="25"/>
      <c r="X134" s="25"/>
      <c r="AB134" s="25"/>
    </row>
    <row r="135" spans="3:28" ht="15.75" customHeight="1" x14ac:dyDescent="0.25">
      <c r="C135" s="29"/>
      <c r="D135" s="29"/>
      <c r="E135" s="29"/>
      <c r="G135" s="29"/>
      <c r="R135" s="27"/>
      <c r="S135" s="25"/>
      <c r="T135" s="25"/>
      <c r="U135" s="25"/>
      <c r="V135" s="25"/>
      <c r="W135" s="25"/>
      <c r="X135" s="25"/>
      <c r="AB135" s="25"/>
    </row>
    <row r="136" spans="3:28" ht="15.75" customHeight="1" x14ac:dyDescent="0.25">
      <c r="C136" s="29"/>
      <c r="D136" s="29"/>
      <c r="E136" s="29"/>
      <c r="G136" s="29"/>
      <c r="R136" s="27"/>
      <c r="S136" s="25"/>
      <c r="T136" s="25"/>
      <c r="U136" s="25"/>
      <c r="V136" s="25"/>
      <c r="W136" s="25"/>
      <c r="X136" s="25"/>
      <c r="AB136" s="25"/>
    </row>
    <row r="137" spans="3:28" ht="15.75" customHeight="1" x14ac:dyDescent="0.25">
      <c r="C137" s="29"/>
      <c r="D137" s="29"/>
      <c r="E137" s="29"/>
      <c r="G137" s="29"/>
      <c r="R137" s="27"/>
      <c r="S137" s="25"/>
      <c r="T137" s="25"/>
      <c r="U137" s="25"/>
      <c r="V137" s="25"/>
      <c r="W137" s="25"/>
      <c r="X137" s="25"/>
      <c r="AB137" s="25"/>
    </row>
    <row r="138" spans="3:28" ht="15.75" customHeight="1" x14ac:dyDescent="0.25">
      <c r="C138" s="29"/>
      <c r="D138" s="29"/>
      <c r="E138" s="29"/>
      <c r="G138" s="29"/>
      <c r="R138" s="27"/>
      <c r="S138" s="25"/>
      <c r="T138" s="25"/>
      <c r="U138" s="25"/>
      <c r="V138" s="25"/>
      <c r="W138" s="25"/>
      <c r="X138" s="25"/>
      <c r="AB138" s="25"/>
    </row>
    <row r="139" spans="3:28" ht="15.75" customHeight="1" x14ac:dyDescent="0.25">
      <c r="C139" s="29"/>
      <c r="D139" s="29"/>
      <c r="E139" s="29"/>
      <c r="G139" s="29"/>
      <c r="R139" s="27"/>
      <c r="S139" s="25"/>
      <c r="T139" s="25"/>
      <c r="U139" s="25"/>
      <c r="V139" s="25"/>
      <c r="W139" s="25"/>
      <c r="X139" s="25"/>
      <c r="AB139" s="25"/>
    </row>
    <row r="140" spans="3:28" ht="15.75" customHeight="1" x14ac:dyDescent="0.25">
      <c r="C140" s="29"/>
      <c r="D140" s="29"/>
      <c r="E140" s="29"/>
      <c r="G140" s="29"/>
      <c r="R140" s="27"/>
      <c r="S140" s="25"/>
      <c r="T140" s="25"/>
      <c r="U140" s="25"/>
      <c r="V140" s="25"/>
      <c r="W140" s="25"/>
      <c r="X140" s="25"/>
      <c r="AB140" s="25"/>
    </row>
    <row r="141" spans="3:28" ht="15.75" customHeight="1" x14ac:dyDescent="0.25">
      <c r="C141" s="29"/>
      <c r="D141" s="29"/>
      <c r="E141" s="29"/>
      <c r="G141" s="29"/>
      <c r="R141" s="27"/>
      <c r="S141" s="25"/>
      <c r="T141" s="25"/>
      <c r="U141" s="25"/>
      <c r="V141" s="25"/>
      <c r="W141" s="25"/>
      <c r="X141" s="25"/>
      <c r="AB141" s="25"/>
    </row>
    <row r="142" spans="3:28" ht="15.75" customHeight="1" x14ac:dyDescent="0.25">
      <c r="C142" s="29"/>
      <c r="D142" s="29"/>
      <c r="E142" s="29"/>
      <c r="G142" s="29"/>
      <c r="R142" s="27"/>
      <c r="S142" s="25"/>
      <c r="T142" s="25"/>
      <c r="U142" s="25"/>
      <c r="V142" s="25"/>
      <c r="W142" s="25"/>
      <c r="X142" s="25"/>
      <c r="AB142" s="25"/>
    </row>
    <row r="143" spans="3:28" ht="15.75" customHeight="1" x14ac:dyDescent="0.25">
      <c r="C143" s="29"/>
      <c r="D143" s="29"/>
      <c r="E143" s="29"/>
      <c r="G143" s="29"/>
      <c r="R143" s="27"/>
      <c r="S143" s="25"/>
      <c r="T143" s="25"/>
      <c r="U143" s="25"/>
      <c r="V143" s="25"/>
      <c r="W143" s="25"/>
      <c r="X143" s="25"/>
      <c r="AB143" s="25"/>
    </row>
    <row r="144" spans="3:28" ht="15.75" customHeight="1" x14ac:dyDescent="0.25">
      <c r="C144" s="29"/>
      <c r="D144" s="29"/>
      <c r="E144" s="29"/>
      <c r="G144" s="29"/>
      <c r="R144" s="27"/>
      <c r="S144" s="25"/>
      <c r="T144" s="25"/>
      <c r="U144" s="25"/>
      <c r="V144" s="25"/>
      <c r="W144" s="25"/>
      <c r="X144" s="25"/>
      <c r="AB144" s="25"/>
    </row>
    <row r="145" spans="3:28" ht="15.75" customHeight="1" x14ac:dyDescent="0.25">
      <c r="C145" s="29"/>
      <c r="D145" s="29"/>
      <c r="E145" s="29"/>
      <c r="G145" s="29"/>
      <c r="R145" s="27"/>
      <c r="S145" s="25"/>
      <c r="T145" s="25"/>
      <c r="U145" s="25"/>
      <c r="V145" s="25"/>
      <c r="W145" s="25"/>
      <c r="X145" s="25"/>
      <c r="AB145" s="25"/>
    </row>
    <row r="146" spans="3:28" ht="15.75" customHeight="1" x14ac:dyDescent="0.25">
      <c r="C146" s="29"/>
      <c r="D146" s="29"/>
      <c r="E146" s="29"/>
      <c r="G146" s="29"/>
      <c r="R146" s="27"/>
      <c r="S146" s="25"/>
      <c r="T146" s="25"/>
      <c r="U146" s="25"/>
      <c r="V146" s="25"/>
      <c r="W146" s="25"/>
      <c r="X146" s="25"/>
      <c r="AB146" s="25"/>
    </row>
    <row r="147" spans="3:28" ht="15.75" customHeight="1" x14ac:dyDescent="0.25">
      <c r="C147" s="29"/>
      <c r="D147" s="29"/>
      <c r="E147" s="29"/>
      <c r="G147" s="29"/>
      <c r="R147" s="27"/>
      <c r="S147" s="25"/>
      <c r="T147" s="25"/>
      <c r="U147" s="25"/>
      <c r="V147" s="25"/>
      <c r="W147" s="25"/>
      <c r="X147" s="25"/>
      <c r="AB147" s="25"/>
    </row>
    <row r="148" spans="3:28" ht="15.75" customHeight="1" x14ac:dyDescent="0.25">
      <c r="C148" s="29"/>
      <c r="D148" s="29"/>
      <c r="E148" s="29"/>
      <c r="G148" s="29"/>
      <c r="R148" s="27"/>
      <c r="S148" s="25"/>
      <c r="T148" s="25"/>
      <c r="U148" s="25"/>
      <c r="V148" s="25"/>
      <c r="W148" s="25"/>
      <c r="X148" s="25"/>
      <c r="AB148" s="25"/>
    </row>
    <row r="149" spans="3:28" ht="15.75" customHeight="1" x14ac:dyDescent="0.25">
      <c r="C149" s="29"/>
      <c r="D149" s="29"/>
      <c r="E149" s="29"/>
      <c r="G149" s="29"/>
      <c r="R149" s="27"/>
      <c r="S149" s="25"/>
      <c r="T149" s="25"/>
      <c r="U149" s="25"/>
      <c r="V149" s="25"/>
      <c r="W149" s="25"/>
      <c r="X149" s="25"/>
      <c r="AB149" s="25"/>
    </row>
    <row r="150" spans="3:28" ht="15.75" customHeight="1" x14ac:dyDescent="0.25">
      <c r="C150" s="29"/>
      <c r="D150" s="29"/>
      <c r="E150" s="29"/>
      <c r="G150" s="29"/>
      <c r="R150" s="27"/>
      <c r="S150" s="25"/>
      <c r="T150" s="25"/>
      <c r="U150" s="25"/>
      <c r="V150" s="25"/>
      <c r="W150" s="25"/>
      <c r="X150" s="25"/>
      <c r="AB150" s="25"/>
    </row>
    <row r="151" spans="3:28" ht="15.75" customHeight="1" x14ac:dyDescent="0.25">
      <c r="C151" s="29"/>
      <c r="D151" s="29"/>
      <c r="E151" s="29"/>
      <c r="G151" s="29"/>
      <c r="R151" s="27"/>
      <c r="S151" s="25"/>
      <c r="T151" s="25"/>
      <c r="U151" s="25"/>
      <c r="V151" s="25"/>
      <c r="W151" s="25"/>
      <c r="X151" s="25"/>
      <c r="AB151" s="25"/>
    </row>
    <row r="152" spans="3:28" ht="15.75" customHeight="1" x14ac:dyDescent="0.25">
      <c r="C152" s="29"/>
      <c r="D152" s="29"/>
      <c r="E152" s="29"/>
      <c r="G152" s="29"/>
      <c r="R152" s="27"/>
      <c r="S152" s="25"/>
      <c r="T152" s="25"/>
      <c r="U152" s="25"/>
      <c r="V152" s="25"/>
      <c r="W152" s="25"/>
      <c r="X152" s="25"/>
      <c r="AB152" s="25"/>
    </row>
    <row r="153" spans="3:28" ht="15.75" customHeight="1" x14ac:dyDescent="0.25">
      <c r="C153" s="29"/>
      <c r="D153" s="29"/>
      <c r="E153" s="29"/>
      <c r="G153" s="29"/>
      <c r="R153" s="27"/>
      <c r="S153" s="25"/>
      <c r="T153" s="25"/>
      <c r="U153" s="25"/>
      <c r="V153" s="25"/>
      <c r="W153" s="25"/>
      <c r="X153" s="25"/>
      <c r="AB153" s="25"/>
    </row>
    <row r="154" spans="3:28" ht="15.75" customHeight="1" x14ac:dyDescent="0.25">
      <c r="C154" s="29"/>
      <c r="D154" s="29"/>
      <c r="E154" s="29"/>
      <c r="G154" s="29"/>
      <c r="R154" s="27"/>
      <c r="S154" s="25"/>
      <c r="T154" s="25"/>
      <c r="U154" s="25"/>
      <c r="V154" s="25"/>
      <c r="W154" s="25"/>
      <c r="X154" s="25"/>
      <c r="AB154" s="25"/>
    </row>
    <row r="155" spans="3:28" ht="15.75" customHeight="1" x14ac:dyDescent="0.25">
      <c r="C155" s="29"/>
      <c r="D155" s="29"/>
      <c r="E155" s="29"/>
      <c r="G155" s="29"/>
      <c r="R155" s="27"/>
      <c r="S155" s="25"/>
      <c r="T155" s="25"/>
      <c r="U155" s="25"/>
      <c r="V155" s="25"/>
      <c r="W155" s="25"/>
      <c r="X155" s="25"/>
      <c r="AB155" s="25"/>
    </row>
    <row r="156" spans="3:28" ht="15.75" customHeight="1" x14ac:dyDescent="0.25">
      <c r="C156" s="29"/>
      <c r="D156" s="29"/>
      <c r="E156" s="29"/>
      <c r="G156" s="29"/>
      <c r="R156" s="27"/>
      <c r="S156" s="25"/>
      <c r="T156" s="25"/>
      <c r="U156" s="25"/>
      <c r="V156" s="25"/>
      <c r="W156" s="25"/>
      <c r="X156" s="25"/>
      <c r="AB156" s="25"/>
    </row>
    <row r="157" spans="3:28" ht="15.75" customHeight="1" x14ac:dyDescent="0.25">
      <c r="C157" s="29"/>
      <c r="D157" s="29"/>
      <c r="E157" s="29"/>
      <c r="G157" s="29"/>
      <c r="R157" s="27"/>
      <c r="S157" s="25"/>
      <c r="T157" s="25"/>
      <c r="U157" s="25"/>
      <c r="V157" s="25"/>
      <c r="W157" s="25"/>
      <c r="X157" s="25"/>
      <c r="AB157" s="25"/>
    </row>
    <row r="158" spans="3:28" ht="15.75" customHeight="1" x14ac:dyDescent="0.25">
      <c r="C158" s="29"/>
      <c r="D158" s="29"/>
      <c r="E158" s="29"/>
      <c r="G158" s="29"/>
      <c r="R158" s="27"/>
      <c r="S158" s="25"/>
      <c r="T158" s="25"/>
      <c r="U158" s="25"/>
      <c r="V158" s="25"/>
      <c r="W158" s="25"/>
      <c r="X158" s="25"/>
      <c r="AB158" s="25"/>
    </row>
    <row r="159" spans="3:28" ht="15.75" customHeight="1" x14ac:dyDescent="0.25">
      <c r="C159" s="29"/>
      <c r="D159" s="29"/>
      <c r="E159" s="29"/>
      <c r="G159" s="29"/>
      <c r="R159" s="27"/>
      <c r="S159" s="25"/>
      <c r="T159" s="25"/>
      <c r="U159" s="25"/>
      <c r="V159" s="25"/>
      <c r="W159" s="25"/>
      <c r="X159" s="25"/>
      <c r="AB159" s="25"/>
    </row>
    <row r="160" spans="3:28" ht="15.75" customHeight="1" x14ac:dyDescent="0.25">
      <c r="C160" s="29"/>
      <c r="D160" s="29"/>
      <c r="E160" s="29"/>
      <c r="G160" s="29"/>
      <c r="R160" s="27"/>
      <c r="S160" s="25"/>
      <c r="T160" s="25"/>
      <c r="U160" s="25"/>
      <c r="V160" s="25"/>
      <c r="W160" s="25"/>
      <c r="X160" s="25"/>
      <c r="AB160" s="25"/>
    </row>
    <row r="161" spans="3:28" ht="15.75" customHeight="1" x14ac:dyDescent="0.25">
      <c r="C161" s="29"/>
      <c r="D161" s="29"/>
      <c r="E161" s="29"/>
      <c r="G161" s="29"/>
      <c r="R161" s="27"/>
      <c r="S161" s="25"/>
      <c r="T161" s="25"/>
      <c r="U161" s="25"/>
      <c r="V161" s="25"/>
      <c r="W161" s="25"/>
      <c r="X161" s="25"/>
      <c r="AB161" s="25"/>
    </row>
    <row r="162" spans="3:28" ht="15.75" customHeight="1" x14ac:dyDescent="0.25">
      <c r="C162" s="29"/>
      <c r="D162" s="29"/>
      <c r="E162" s="29"/>
      <c r="G162" s="29"/>
      <c r="R162" s="27"/>
      <c r="S162" s="25"/>
      <c r="T162" s="25"/>
      <c r="U162" s="25"/>
      <c r="V162" s="25"/>
      <c r="W162" s="25"/>
      <c r="X162" s="25"/>
      <c r="AB162" s="25"/>
    </row>
    <row r="163" spans="3:28" ht="15.75" customHeight="1" x14ac:dyDescent="0.25">
      <c r="C163" s="29"/>
      <c r="D163" s="29"/>
      <c r="E163" s="29"/>
      <c r="G163" s="29"/>
      <c r="R163" s="27"/>
      <c r="S163" s="25"/>
      <c r="T163" s="25"/>
      <c r="U163" s="25"/>
      <c r="V163" s="25"/>
      <c r="W163" s="25"/>
      <c r="X163" s="25"/>
      <c r="AB163" s="25"/>
    </row>
    <row r="164" spans="3:28" ht="15.75" customHeight="1" x14ac:dyDescent="0.25">
      <c r="C164" s="29"/>
      <c r="D164" s="29"/>
      <c r="E164" s="29"/>
      <c r="G164" s="29"/>
      <c r="R164" s="27"/>
      <c r="S164" s="25"/>
      <c r="T164" s="25"/>
      <c r="U164" s="25"/>
      <c r="V164" s="25"/>
      <c r="W164" s="25"/>
      <c r="X164" s="25"/>
      <c r="AB164" s="25"/>
    </row>
    <row r="165" spans="3:28" ht="15.75" customHeight="1" x14ac:dyDescent="0.25">
      <c r="C165" s="29"/>
      <c r="D165" s="29"/>
      <c r="E165" s="29"/>
      <c r="G165" s="29"/>
      <c r="R165" s="27"/>
      <c r="S165" s="25"/>
      <c r="T165" s="25"/>
      <c r="U165" s="25"/>
      <c r="V165" s="25"/>
      <c r="W165" s="25"/>
      <c r="X165" s="25"/>
      <c r="AB165" s="25"/>
    </row>
    <row r="166" spans="3:28" ht="15.75" customHeight="1" x14ac:dyDescent="0.25">
      <c r="C166" s="29"/>
      <c r="D166" s="29"/>
      <c r="E166" s="29"/>
      <c r="G166" s="29"/>
      <c r="R166" s="27"/>
      <c r="S166" s="25"/>
      <c r="T166" s="25"/>
      <c r="U166" s="25"/>
      <c r="V166" s="25"/>
      <c r="W166" s="25"/>
      <c r="X166" s="25"/>
      <c r="AB166" s="25"/>
    </row>
    <row r="167" spans="3:28" ht="15.75" customHeight="1" x14ac:dyDescent="0.25">
      <c r="C167" s="29"/>
      <c r="D167" s="29"/>
      <c r="E167" s="29"/>
      <c r="G167" s="29"/>
      <c r="R167" s="27"/>
      <c r="S167" s="25"/>
      <c r="T167" s="25"/>
      <c r="U167" s="25"/>
      <c r="V167" s="25"/>
      <c r="W167" s="25"/>
      <c r="X167" s="25"/>
      <c r="AB167" s="25"/>
    </row>
    <row r="168" spans="3:28" ht="15.75" customHeight="1" x14ac:dyDescent="0.25">
      <c r="C168" s="29"/>
      <c r="D168" s="29"/>
      <c r="E168" s="29"/>
      <c r="G168" s="29"/>
      <c r="R168" s="27"/>
      <c r="S168" s="25"/>
      <c r="T168" s="25"/>
      <c r="U168" s="25"/>
      <c r="V168" s="25"/>
      <c r="W168" s="25"/>
      <c r="X168" s="25"/>
      <c r="AB168" s="25"/>
    </row>
    <row r="169" spans="3:28" ht="15.75" customHeight="1" x14ac:dyDescent="0.25">
      <c r="C169" s="29"/>
      <c r="D169" s="29"/>
      <c r="E169" s="29"/>
      <c r="G169" s="29"/>
      <c r="R169" s="27"/>
      <c r="S169" s="25"/>
      <c r="T169" s="25"/>
      <c r="U169" s="25"/>
      <c r="V169" s="25"/>
      <c r="W169" s="25"/>
      <c r="X169" s="25"/>
      <c r="AB169" s="25"/>
    </row>
    <row r="170" spans="3:28" ht="15.75" customHeight="1" x14ac:dyDescent="0.25">
      <c r="C170" s="29"/>
      <c r="D170" s="29"/>
      <c r="E170" s="29"/>
      <c r="G170" s="29"/>
      <c r="R170" s="27"/>
      <c r="S170" s="25"/>
      <c r="T170" s="25"/>
      <c r="U170" s="25"/>
      <c r="V170" s="25"/>
      <c r="W170" s="25"/>
      <c r="X170" s="25"/>
      <c r="AB170" s="25"/>
    </row>
    <row r="171" spans="3:28" ht="15.75" customHeight="1" x14ac:dyDescent="0.25">
      <c r="C171" s="29"/>
      <c r="D171" s="29"/>
      <c r="E171" s="29"/>
      <c r="G171" s="29"/>
      <c r="R171" s="27"/>
      <c r="S171" s="25"/>
      <c r="T171" s="25"/>
      <c r="U171" s="25"/>
      <c r="V171" s="25"/>
      <c r="W171" s="25"/>
      <c r="X171" s="25"/>
      <c r="AB171" s="25"/>
    </row>
    <row r="172" spans="3:28" ht="15.75" customHeight="1" x14ac:dyDescent="0.25">
      <c r="C172" s="29"/>
      <c r="D172" s="29"/>
      <c r="E172" s="29"/>
      <c r="G172" s="29"/>
      <c r="R172" s="27"/>
      <c r="S172" s="25"/>
      <c r="T172" s="25"/>
      <c r="U172" s="25"/>
      <c r="V172" s="25"/>
      <c r="W172" s="25"/>
      <c r="X172" s="25"/>
      <c r="AB172" s="25"/>
    </row>
    <row r="173" spans="3:28" ht="15.75" customHeight="1" x14ac:dyDescent="0.25">
      <c r="C173" s="29"/>
      <c r="D173" s="29"/>
      <c r="E173" s="29"/>
      <c r="G173" s="29"/>
      <c r="R173" s="27"/>
      <c r="S173" s="25"/>
      <c r="T173" s="25"/>
      <c r="U173" s="25"/>
      <c r="V173" s="25"/>
      <c r="W173" s="25"/>
      <c r="X173" s="25"/>
      <c r="AB173" s="25"/>
    </row>
    <row r="174" spans="3:28" ht="15.75" customHeight="1" x14ac:dyDescent="0.25">
      <c r="C174" s="29"/>
      <c r="D174" s="29"/>
      <c r="E174" s="29"/>
      <c r="G174" s="29"/>
      <c r="R174" s="27"/>
      <c r="S174" s="25"/>
      <c r="T174" s="25"/>
      <c r="U174" s="25"/>
      <c r="V174" s="25"/>
      <c r="W174" s="25"/>
      <c r="X174" s="25"/>
      <c r="AB174" s="25"/>
    </row>
    <row r="175" spans="3:28" ht="15.75" customHeight="1" x14ac:dyDescent="0.25">
      <c r="C175" s="29"/>
      <c r="D175" s="29"/>
      <c r="E175" s="29"/>
      <c r="G175" s="29"/>
      <c r="R175" s="27"/>
      <c r="S175" s="25"/>
      <c r="T175" s="25"/>
      <c r="U175" s="25"/>
      <c r="V175" s="25"/>
      <c r="W175" s="25"/>
      <c r="X175" s="25"/>
      <c r="AB175" s="25"/>
    </row>
    <row r="176" spans="3:28" ht="15.75" customHeight="1" x14ac:dyDescent="0.25">
      <c r="C176" s="29"/>
      <c r="D176" s="29"/>
      <c r="E176" s="29"/>
      <c r="G176" s="29"/>
      <c r="R176" s="27"/>
      <c r="S176" s="25"/>
      <c r="T176" s="25"/>
      <c r="U176" s="25"/>
      <c r="V176" s="25"/>
      <c r="W176" s="25"/>
      <c r="X176" s="25"/>
      <c r="AB176" s="25"/>
    </row>
    <row r="177" spans="3:28" ht="15.75" customHeight="1" x14ac:dyDescent="0.25">
      <c r="C177" s="29"/>
      <c r="D177" s="29"/>
      <c r="E177" s="29"/>
      <c r="G177" s="29"/>
      <c r="R177" s="27"/>
      <c r="S177" s="25"/>
      <c r="T177" s="25"/>
      <c r="U177" s="25"/>
      <c r="V177" s="25"/>
      <c r="W177" s="25"/>
      <c r="X177" s="25"/>
      <c r="AB177" s="25"/>
    </row>
    <row r="178" spans="3:28" ht="15.75" customHeight="1" x14ac:dyDescent="0.25">
      <c r="C178" s="29"/>
      <c r="D178" s="29"/>
      <c r="E178" s="29"/>
      <c r="G178" s="29"/>
      <c r="R178" s="27"/>
      <c r="S178" s="25"/>
      <c r="T178" s="25"/>
      <c r="U178" s="25"/>
      <c r="V178" s="25"/>
      <c r="W178" s="25"/>
      <c r="X178" s="25"/>
      <c r="AB178" s="25"/>
    </row>
    <row r="179" spans="3:28" ht="15.75" customHeight="1" x14ac:dyDescent="0.25">
      <c r="C179" s="29"/>
      <c r="D179" s="29"/>
      <c r="E179" s="29"/>
      <c r="G179" s="29"/>
      <c r="R179" s="27"/>
      <c r="S179" s="25"/>
      <c r="T179" s="25"/>
      <c r="U179" s="25"/>
      <c r="V179" s="25"/>
      <c r="W179" s="25"/>
      <c r="X179" s="25"/>
      <c r="AB179" s="25"/>
    </row>
    <row r="180" spans="3:28" ht="15.75" customHeight="1" x14ac:dyDescent="0.25">
      <c r="C180" s="29"/>
      <c r="D180" s="29"/>
      <c r="E180" s="29"/>
      <c r="G180" s="29"/>
      <c r="R180" s="27"/>
      <c r="S180" s="25"/>
      <c r="T180" s="25"/>
      <c r="U180" s="25"/>
      <c r="V180" s="25"/>
      <c r="W180" s="25"/>
      <c r="X180" s="25"/>
      <c r="AB180" s="25"/>
    </row>
    <row r="181" spans="3:28" ht="15.75" customHeight="1" x14ac:dyDescent="0.25">
      <c r="C181" s="29"/>
      <c r="D181" s="29"/>
      <c r="E181" s="29"/>
      <c r="G181" s="29"/>
      <c r="R181" s="27"/>
      <c r="S181" s="25"/>
      <c r="T181" s="25"/>
      <c r="U181" s="25"/>
      <c r="V181" s="25"/>
      <c r="W181" s="25"/>
      <c r="X181" s="25"/>
      <c r="AB181" s="25"/>
    </row>
    <row r="182" spans="3:28" ht="15.75" customHeight="1" x14ac:dyDescent="0.25">
      <c r="C182" s="29"/>
      <c r="D182" s="29"/>
      <c r="E182" s="29"/>
      <c r="G182" s="29"/>
      <c r="R182" s="27"/>
      <c r="S182" s="25"/>
      <c r="T182" s="25"/>
      <c r="U182" s="25"/>
      <c r="V182" s="25"/>
      <c r="W182" s="25"/>
      <c r="X182" s="25"/>
      <c r="AB182" s="25"/>
    </row>
    <row r="183" spans="3:28" ht="15.75" customHeight="1" x14ac:dyDescent="0.25">
      <c r="C183" s="29"/>
      <c r="D183" s="29"/>
      <c r="E183" s="29"/>
      <c r="G183" s="29"/>
      <c r="R183" s="27"/>
      <c r="S183" s="25"/>
      <c r="T183" s="25"/>
      <c r="U183" s="25"/>
      <c r="V183" s="25"/>
      <c r="W183" s="25"/>
      <c r="X183" s="25"/>
      <c r="AB183" s="25"/>
    </row>
    <row r="184" spans="3:28" ht="15.75" customHeight="1" x14ac:dyDescent="0.25">
      <c r="C184" s="29"/>
      <c r="D184" s="29"/>
      <c r="E184" s="29"/>
      <c r="G184" s="29"/>
      <c r="R184" s="27"/>
      <c r="S184" s="25"/>
      <c r="T184" s="25"/>
      <c r="U184" s="25"/>
      <c r="V184" s="25"/>
      <c r="W184" s="25"/>
      <c r="X184" s="25"/>
      <c r="AB184" s="25"/>
    </row>
    <row r="185" spans="3:28" ht="15.75" customHeight="1" x14ac:dyDescent="0.25">
      <c r="C185" s="29"/>
      <c r="D185" s="29"/>
      <c r="E185" s="29"/>
      <c r="G185" s="29"/>
      <c r="R185" s="27"/>
      <c r="S185" s="25"/>
      <c r="T185" s="25"/>
      <c r="U185" s="25"/>
      <c r="V185" s="25"/>
      <c r="W185" s="25"/>
      <c r="X185" s="25"/>
      <c r="AB185" s="25"/>
    </row>
    <row r="186" spans="3:28" ht="15.75" customHeight="1" x14ac:dyDescent="0.25">
      <c r="C186" s="29"/>
      <c r="D186" s="29"/>
      <c r="E186" s="29"/>
      <c r="G186" s="29"/>
      <c r="R186" s="27"/>
      <c r="S186" s="25"/>
      <c r="T186" s="25"/>
      <c r="U186" s="25"/>
      <c r="V186" s="25"/>
      <c r="W186" s="25"/>
      <c r="X186" s="25"/>
      <c r="AB186" s="25"/>
    </row>
    <row r="187" spans="3:28" ht="15.75" customHeight="1" x14ac:dyDescent="0.25">
      <c r="C187" s="29"/>
      <c r="D187" s="29"/>
      <c r="E187" s="29"/>
      <c r="G187" s="29"/>
      <c r="R187" s="27"/>
      <c r="S187" s="25"/>
      <c r="T187" s="25"/>
      <c r="U187" s="25"/>
      <c r="V187" s="25"/>
      <c r="W187" s="25"/>
      <c r="X187" s="25"/>
      <c r="AB187" s="25"/>
    </row>
    <row r="188" spans="3:28" ht="15.75" customHeight="1" x14ac:dyDescent="0.25">
      <c r="C188" s="29"/>
      <c r="D188" s="29"/>
      <c r="E188" s="29"/>
      <c r="G188" s="29"/>
      <c r="R188" s="27"/>
      <c r="S188" s="25"/>
      <c r="T188" s="25"/>
      <c r="U188" s="25"/>
      <c r="V188" s="25"/>
      <c r="W188" s="25"/>
      <c r="X188" s="25"/>
      <c r="AB188" s="25"/>
    </row>
    <row r="189" spans="3:28" ht="15.75" customHeight="1" x14ac:dyDescent="0.25">
      <c r="C189" s="29"/>
      <c r="D189" s="29"/>
      <c r="E189" s="29"/>
      <c r="G189" s="29"/>
      <c r="R189" s="27"/>
      <c r="S189" s="25"/>
      <c r="T189" s="25"/>
      <c r="U189" s="25"/>
      <c r="V189" s="25"/>
      <c r="W189" s="25"/>
      <c r="X189" s="25"/>
      <c r="AB189" s="25"/>
    </row>
    <row r="190" spans="3:28" ht="15.75" customHeight="1" x14ac:dyDescent="0.25">
      <c r="C190" s="29"/>
      <c r="D190" s="29"/>
      <c r="E190" s="29"/>
      <c r="G190" s="29"/>
      <c r="R190" s="27"/>
      <c r="S190" s="25"/>
      <c r="T190" s="25"/>
      <c r="U190" s="25"/>
      <c r="V190" s="25"/>
      <c r="W190" s="25"/>
      <c r="X190" s="25"/>
      <c r="AB190" s="25"/>
    </row>
    <row r="191" spans="3:28" ht="15.75" customHeight="1" x14ac:dyDescent="0.25">
      <c r="C191" s="29"/>
      <c r="D191" s="29"/>
      <c r="E191" s="29"/>
      <c r="G191" s="29"/>
      <c r="R191" s="27"/>
      <c r="S191" s="25"/>
      <c r="T191" s="25"/>
      <c r="U191" s="25"/>
      <c r="V191" s="25"/>
      <c r="W191" s="25"/>
      <c r="X191" s="25"/>
      <c r="AB191" s="25"/>
    </row>
    <row r="192" spans="3:28" ht="15.75" customHeight="1" x14ac:dyDescent="0.25">
      <c r="C192" s="29"/>
      <c r="D192" s="29"/>
      <c r="E192" s="29"/>
      <c r="G192" s="29"/>
      <c r="R192" s="27"/>
      <c r="S192" s="25"/>
      <c r="T192" s="25"/>
      <c r="U192" s="25"/>
      <c r="V192" s="25"/>
      <c r="W192" s="25"/>
      <c r="X192" s="25"/>
      <c r="AB192" s="25"/>
    </row>
    <row r="193" spans="3:28" ht="15.75" customHeight="1" x14ac:dyDescent="0.25">
      <c r="C193" s="29"/>
      <c r="D193" s="29"/>
      <c r="E193" s="29"/>
      <c r="G193" s="29"/>
      <c r="R193" s="27"/>
      <c r="S193" s="25"/>
      <c r="T193" s="25"/>
      <c r="U193" s="25"/>
      <c r="V193" s="25"/>
      <c r="W193" s="25"/>
      <c r="X193" s="25"/>
      <c r="AB193" s="25"/>
    </row>
    <row r="194" spans="3:28" ht="15.75" customHeight="1" x14ac:dyDescent="0.25">
      <c r="C194" s="29"/>
      <c r="D194" s="29"/>
      <c r="E194" s="29"/>
      <c r="G194" s="29"/>
      <c r="R194" s="27"/>
      <c r="S194" s="25"/>
      <c r="T194" s="25"/>
      <c r="U194" s="25"/>
      <c r="V194" s="25"/>
      <c r="W194" s="25"/>
      <c r="X194" s="25"/>
      <c r="AB194" s="25"/>
    </row>
    <row r="195" spans="3:28" ht="15.75" customHeight="1" x14ac:dyDescent="0.25">
      <c r="C195" s="29"/>
      <c r="D195" s="29"/>
      <c r="E195" s="29"/>
      <c r="G195" s="29"/>
      <c r="R195" s="27"/>
      <c r="S195" s="25"/>
      <c r="T195" s="25"/>
      <c r="U195" s="25"/>
      <c r="V195" s="25"/>
      <c r="W195" s="25"/>
      <c r="X195" s="25"/>
      <c r="AB195" s="25"/>
    </row>
    <row r="196" spans="3:28" ht="15.75" customHeight="1" x14ac:dyDescent="0.25">
      <c r="C196" s="29"/>
      <c r="D196" s="29"/>
      <c r="E196" s="29"/>
      <c r="G196" s="29"/>
      <c r="R196" s="27"/>
      <c r="S196" s="25"/>
      <c r="T196" s="25"/>
      <c r="U196" s="25"/>
      <c r="V196" s="25"/>
      <c r="W196" s="25"/>
      <c r="X196" s="25"/>
      <c r="AB196" s="25"/>
    </row>
    <row r="197" spans="3:28" ht="15.75" customHeight="1" x14ac:dyDescent="0.25">
      <c r="C197" s="29"/>
      <c r="D197" s="29"/>
      <c r="E197" s="29"/>
      <c r="G197" s="29"/>
      <c r="R197" s="27"/>
      <c r="S197" s="25"/>
      <c r="T197" s="25"/>
      <c r="U197" s="25"/>
      <c r="V197" s="25"/>
      <c r="W197" s="25"/>
      <c r="X197" s="25"/>
      <c r="AB197" s="25"/>
    </row>
    <row r="198" spans="3:28" ht="15.75" customHeight="1" x14ac:dyDescent="0.25">
      <c r="C198" s="29"/>
      <c r="D198" s="29"/>
      <c r="E198" s="29"/>
      <c r="G198" s="29"/>
      <c r="R198" s="27"/>
      <c r="S198" s="25"/>
      <c r="T198" s="25"/>
      <c r="U198" s="25"/>
      <c r="V198" s="25"/>
      <c r="W198" s="25"/>
      <c r="X198" s="25"/>
      <c r="AB198" s="25"/>
    </row>
    <row r="199" spans="3:28" ht="15.75" customHeight="1" x14ac:dyDescent="0.25">
      <c r="C199" s="29"/>
      <c r="D199" s="29"/>
      <c r="E199" s="29"/>
      <c r="G199" s="29"/>
      <c r="R199" s="27"/>
      <c r="S199" s="25"/>
      <c r="T199" s="25"/>
      <c r="U199" s="25"/>
      <c r="V199" s="25"/>
      <c r="W199" s="25"/>
      <c r="X199" s="25"/>
      <c r="AB199" s="25"/>
    </row>
    <row r="200" spans="3:28" ht="15.75" customHeight="1" x14ac:dyDescent="0.25">
      <c r="C200" s="29"/>
      <c r="D200" s="29"/>
      <c r="E200" s="29"/>
      <c r="G200" s="29"/>
      <c r="R200" s="27"/>
      <c r="S200" s="25"/>
      <c r="T200" s="25"/>
      <c r="U200" s="25"/>
      <c r="V200" s="25"/>
      <c r="W200" s="25"/>
      <c r="X200" s="25"/>
      <c r="AB200" s="25"/>
    </row>
    <row r="201" spans="3:28" ht="15.75" customHeight="1" x14ac:dyDescent="0.25">
      <c r="C201" s="29"/>
      <c r="D201" s="29"/>
      <c r="E201" s="29"/>
      <c r="G201" s="29"/>
      <c r="R201" s="27"/>
      <c r="S201" s="25"/>
      <c r="T201" s="25"/>
      <c r="U201" s="25"/>
      <c r="V201" s="25"/>
      <c r="W201" s="25"/>
      <c r="X201" s="25"/>
      <c r="AB201" s="25"/>
    </row>
    <row r="202" spans="3:28" ht="15.75" customHeight="1" x14ac:dyDescent="0.25">
      <c r="C202" s="29"/>
      <c r="D202" s="29"/>
      <c r="E202" s="29"/>
      <c r="G202" s="29"/>
      <c r="R202" s="27"/>
      <c r="S202" s="25"/>
      <c r="T202" s="25"/>
      <c r="U202" s="25"/>
      <c r="V202" s="25"/>
      <c r="W202" s="25"/>
      <c r="X202" s="25"/>
      <c r="AB202" s="25"/>
    </row>
    <row r="203" spans="3:28" ht="15.75" customHeight="1" x14ac:dyDescent="0.25">
      <c r="C203" s="29"/>
      <c r="D203" s="29"/>
      <c r="E203" s="29"/>
      <c r="G203" s="29"/>
      <c r="R203" s="27"/>
      <c r="S203" s="25"/>
      <c r="T203" s="25"/>
      <c r="U203" s="25"/>
      <c r="V203" s="25"/>
      <c r="W203" s="25"/>
      <c r="X203" s="25"/>
      <c r="AB203" s="25"/>
    </row>
    <row r="204" spans="3:28" ht="15.75" customHeight="1" x14ac:dyDescent="0.25">
      <c r="C204" s="29"/>
      <c r="D204" s="29"/>
      <c r="E204" s="29"/>
      <c r="G204" s="29"/>
      <c r="R204" s="27"/>
      <c r="S204" s="25"/>
      <c r="T204" s="25"/>
      <c r="U204" s="25"/>
      <c r="V204" s="25"/>
      <c r="W204" s="25"/>
      <c r="X204" s="25"/>
      <c r="AB204" s="25"/>
    </row>
    <row r="205" spans="3:28" ht="15.75" customHeight="1" x14ac:dyDescent="0.25">
      <c r="C205" s="29"/>
      <c r="D205" s="29"/>
      <c r="E205" s="29"/>
      <c r="G205" s="29"/>
      <c r="R205" s="27"/>
      <c r="S205" s="25"/>
      <c r="T205" s="25"/>
      <c r="U205" s="25"/>
      <c r="V205" s="25"/>
      <c r="W205" s="25"/>
      <c r="X205" s="25"/>
      <c r="AB205" s="25"/>
    </row>
    <row r="206" spans="3:28" ht="15.75" customHeight="1" x14ac:dyDescent="0.25">
      <c r="C206" s="29"/>
      <c r="D206" s="29"/>
      <c r="E206" s="29"/>
      <c r="G206" s="29"/>
      <c r="R206" s="27"/>
      <c r="S206" s="25"/>
      <c r="T206" s="25"/>
      <c r="U206" s="25"/>
      <c r="V206" s="25"/>
      <c r="W206" s="25"/>
      <c r="X206" s="25"/>
      <c r="AB206" s="25"/>
    </row>
    <row r="207" spans="3:28" ht="15.75" customHeight="1" x14ac:dyDescent="0.25">
      <c r="C207" s="29"/>
      <c r="D207" s="29"/>
      <c r="E207" s="29"/>
      <c r="G207" s="29"/>
      <c r="R207" s="27"/>
      <c r="S207" s="25"/>
      <c r="T207" s="25"/>
      <c r="U207" s="25"/>
      <c r="V207" s="25"/>
      <c r="W207" s="25"/>
      <c r="X207" s="25"/>
      <c r="AB207" s="25"/>
    </row>
    <row r="208" spans="3:28" ht="15.75" customHeight="1" x14ac:dyDescent="0.25">
      <c r="C208" s="29"/>
      <c r="D208" s="29"/>
      <c r="E208" s="29"/>
      <c r="G208" s="29"/>
      <c r="R208" s="27"/>
      <c r="S208" s="25"/>
      <c r="T208" s="25"/>
      <c r="U208" s="25"/>
      <c r="V208" s="25"/>
      <c r="W208" s="25"/>
      <c r="X208" s="25"/>
      <c r="AB208" s="25"/>
    </row>
    <row r="209" spans="3:28" ht="15.75" customHeight="1" x14ac:dyDescent="0.25">
      <c r="C209" s="29"/>
      <c r="D209" s="29"/>
      <c r="E209" s="29"/>
      <c r="G209" s="29"/>
      <c r="R209" s="27"/>
      <c r="S209" s="25"/>
      <c r="T209" s="25"/>
      <c r="U209" s="25"/>
      <c r="V209" s="25"/>
      <c r="W209" s="25"/>
      <c r="X209" s="25"/>
      <c r="AB209" s="25"/>
    </row>
    <row r="210" spans="3:28" ht="15.75" customHeight="1" x14ac:dyDescent="0.25">
      <c r="C210" s="29"/>
      <c r="D210" s="29"/>
      <c r="E210" s="29"/>
      <c r="G210" s="29"/>
      <c r="R210" s="27"/>
      <c r="S210" s="25"/>
      <c r="T210" s="25"/>
      <c r="U210" s="25"/>
      <c r="V210" s="25"/>
      <c r="W210" s="25"/>
      <c r="X210" s="25"/>
      <c r="AB210" s="25"/>
    </row>
    <row r="211" spans="3:28" ht="15.75" customHeight="1" x14ac:dyDescent="0.25">
      <c r="C211" s="29"/>
      <c r="D211" s="29"/>
      <c r="E211" s="29"/>
      <c r="G211" s="29"/>
      <c r="R211" s="27"/>
      <c r="S211" s="25"/>
      <c r="T211" s="25"/>
      <c r="U211" s="25"/>
      <c r="V211" s="25"/>
      <c r="W211" s="25"/>
      <c r="X211" s="25"/>
      <c r="AB211" s="25"/>
    </row>
    <row r="212" spans="3:28" ht="15.75" customHeight="1" x14ac:dyDescent="0.25">
      <c r="C212" s="29"/>
      <c r="D212" s="29"/>
      <c r="E212" s="29"/>
      <c r="G212" s="29"/>
      <c r="R212" s="27"/>
      <c r="S212" s="25"/>
      <c r="T212" s="25"/>
      <c r="U212" s="25"/>
      <c r="V212" s="25"/>
      <c r="W212" s="25"/>
      <c r="X212" s="25"/>
      <c r="AB212" s="25"/>
    </row>
    <row r="213" spans="3:28" ht="15.75" customHeight="1" x14ac:dyDescent="0.25">
      <c r="C213" s="29"/>
      <c r="D213" s="29"/>
      <c r="E213" s="29"/>
      <c r="G213" s="29"/>
      <c r="R213" s="27"/>
      <c r="S213" s="25"/>
      <c r="T213" s="25"/>
      <c r="U213" s="25"/>
      <c r="V213" s="25"/>
      <c r="W213" s="25"/>
      <c r="X213" s="25"/>
      <c r="AB213" s="25"/>
    </row>
    <row r="214" spans="3:28" ht="15.75" customHeight="1" x14ac:dyDescent="0.25">
      <c r="C214" s="29"/>
      <c r="D214" s="29"/>
      <c r="E214" s="29"/>
      <c r="G214" s="29"/>
      <c r="R214" s="27"/>
      <c r="S214" s="25"/>
      <c r="T214" s="25"/>
      <c r="U214" s="25"/>
      <c r="V214" s="25"/>
      <c r="W214" s="25"/>
      <c r="X214" s="25"/>
      <c r="AB214" s="25"/>
    </row>
    <row r="215" spans="3:28" ht="15.75" customHeight="1" x14ac:dyDescent="0.25">
      <c r="C215" s="29"/>
      <c r="D215" s="29"/>
      <c r="E215" s="29"/>
      <c r="G215" s="29"/>
      <c r="R215" s="27"/>
      <c r="S215" s="25"/>
      <c r="T215" s="25"/>
      <c r="U215" s="25"/>
      <c r="V215" s="25"/>
      <c r="W215" s="25"/>
      <c r="X215" s="25"/>
      <c r="AB215" s="25"/>
    </row>
    <row r="216" spans="3:28" ht="15.75" customHeight="1" x14ac:dyDescent="0.25">
      <c r="C216" s="29"/>
      <c r="D216" s="29"/>
      <c r="E216" s="29"/>
      <c r="G216" s="29"/>
      <c r="R216" s="27"/>
      <c r="S216" s="25"/>
      <c r="T216" s="25"/>
      <c r="U216" s="25"/>
      <c r="V216" s="25"/>
      <c r="W216" s="25"/>
      <c r="X216" s="25"/>
      <c r="AB216" s="25"/>
    </row>
    <row r="217" spans="3:28" ht="15.75" customHeight="1" x14ac:dyDescent="0.25">
      <c r="C217" s="29"/>
      <c r="D217" s="29"/>
      <c r="E217" s="29"/>
      <c r="G217" s="29"/>
      <c r="R217" s="27"/>
      <c r="S217" s="25"/>
      <c r="T217" s="25"/>
      <c r="U217" s="25"/>
      <c r="V217" s="25"/>
      <c r="W217" s="25"/>
      <c r="X217" s="25"/>
      <c r="AB217" s="25"/>
    </row>
    <row r="218" spans="3:28" ht="15.75" customHeight="1" x14ac:dyDescent="0.25">
      <c r="C218" s="29"/>
      <c r="D218" s="29"/>
      <c r="E218" s="29"/>
      <c r="G218" s="29"/>
      <c r="R218" s="27"/>
      <c r="S218" s="25"/>
      <c r="T218" s="25"/>
      <c r="U218" s="25"/>
      <c r="V218" s="25"/>
      <c r="W218" s="25"/>
      <c r="X218" s="25"/>
      <c r="AB218" s="25"/>
    </row>
    <row r="219" spans="3:28" ht="15.75" customHeight="1" x14ac:dyDescent="0.25">
      <c r="C219" s="29"/>
      <c r="D219" s="29"/>
      <c r="E219" s="29"/>
      <c r="G219" s="29"/>
      <c r="R219" s="27"/>
      <c r="S219" s="25"/>
      <c r="T219" s="25"/>
      <c r="U219" s="25"/>
      <c r="V219" s="25"/>
      <c r="W219" s="25"/>
      <c r="X219" s="25"/>
      <c r="AB219" s="25"/>
    </row>
    <row r="220" spans="3:28" ht="15.75" customHeight="1" x14ac:dyDescent="0.25">
      <c r="C220" s="29"/>
      <c r="D220" s="29"/>
      <c r="E220" s="29"/>
      <c r="G220" s="29"/>
      <c r="R220" s="27"/>
      <c r="S220" s="25"/>
      <c r="T220" s="25"/>
      <c r="U220" s="25"/>
      <c r="V220" s="25"/>
      <c r="W220" s="25"/>
      <c r="X220" s="25"/>
      <c r="AB220" s="25"/>
    </row>
    <row r="221" spans="3:28" ht="15.75" customHeight="1" x14ac:dyDescent="0.25">
      <c r="C221" s="29"/>
      <c r="D221" s="29"/>
      <c r="E221" s="29"/>
      <c r="G221" s="29"/>
      <c r="R221" s="27"/>
      <c r="S221" s="25"/>
      <c r="T221" s="25"/>
      <c r="U221" s="25"/>
      <c r="V221" s="25"/>
      <c r="W221" s="25"/>
      <c r="X221" s="25"/>
      <c r="AB221" s="25"/>
    </row>
    <row r="222" spans="3:28" ht="15.75" customHeight="1" x14ac:dyDescent="0.25">
      <c r="C222" s="29"/>
      <c r="D222" s="29"/>
      <c r="E222" s="29"/>
      <c r="G222" s="29"/>
      <c r="R222" s="27"/>
      <c r="S222" s="25"/>
      <c r="T222" s="25"/>
      <c r="U222" s="25"/>
      <c r="V222" s="25"/>
      <c r="W222" s="25"/>
      <c r="X222" s="25"/>
      <c r="AB222" s="25"/>
    </row>
    <row r="223" spans="3:28" ht="15.75" customHeight="1" x14ac:dyDescent="0.25">
      <c r="C223" s="29"/>
      <c r="D223" s="29"/>
      <c r="E223" s="29"/>
      <c r="G223" s="29"/>
      <c r="R223" s="27"/>
      <c r="S223" s="25"/>
      <c r="T223" s="25"/>
      <c r="U223" s="25"/>
      <c r="V223" s="25"/>
      <c r="W223" s="25"/>
      <c r="X223" s="25"/>
      <c r="AB223" s="25"/>
    </row>
    <row r="224" spans="3:28" ht="15.75" customHeight="1" x14ac:dyDescent="0.25">
      <c r="C224" s="29"/>
      <c r="D224" s="29"/>
      <c r="E224" s="29"/>
      <c r="G224" s="29"/>
      <c r="R224" s="27"/>
      <c r="S224" s="25"/>
      <c r="T224" s="25"/>
      <c r="U224" s="25"/>
      <c r="V224" s="25"/>
      <c r="W224" s="25"/>
      <c r="X224" s="25"/>
      <c r="AB224" s="25"/>
    </row>
    <row r="225" spans="3:28" ht="15.75" customHeight="1" x14ac:dyDescent="0.25">
      <c r="C225" s="29"/>
      <c r="D225" s="29"/>
      <c r="E225" s="29"/>
      <c r="G225" s="29"/>
      <c r="R225" s="27"/>
      <c r="S225" s="25"/>
      <c r="T225" s="25"/>
      <c r="U225" s="25"/>
      <c r="V225" s="25"/>
      <c r="W225" s="25"/>
      <c r="X225" s="25"/>
      <c r="AB225" s="25"/>
    </row>
    <row r="226" spans="3:28" ht="15.75" customHeight="1" x14ac:dyDescent="0.25">
      <c r="C226" s="29"/>
      <c r="D226" s="29"/>
      <c r="E226" s="29"/>
      <c r="G226" s="29"/>
      <c r="R226" s="27"/>
      <c r="S226" s="25"/>
      <c r="T226" s="25"/>
      <c r="U226" s="25"/>
      <c r="V226" s="25"/>
      <c r="W226" s="25"/>
      <c r="X226" s="25"/>
      <c r="AB226" s="25"/>
    </row>
    <row r="227" spans="3:28" ht="15.75" customHeight="1" x14ac:dyDescent="0.25">
      <c r="C227" s="29"/>
      <c r="D227" s="29"/>
      <c r="E227" s="29"/>
      <c r="G227" s="29"/>
      <c r="R227" s="27"/>
      <c r="S227" s="25"/>
      <c r="T227" s="25"/>
      <c r="U227" s="25"/>
      <c r="V227" s="25"/>
      <c r="W227" s="25"/>
      <c r="X227" s="25"/>
      <c r="AB227" s="25"/>
    </row>
    <row r="228" spans="3:28" ht="15.75" customHeight="1" x14ac:dyDescent="0.25">
      <c r="C228" s="29"/>
      <c r="D228" s="29"/>
      <c r="E228" s="29"/>
      <c r="G228" s="29"/>
      <c r="R228" s="27"/>
      <c r="S228" s="25"/>
      <c r="T228" s="25"/>
      <c r="U228" s="25"/>
      <c r="V228" s="25"/>
      <c r="W228" s="25"/>
      <c r="X228" s="25"/>
      <c r="AB228" s="25"/>
    </row>
    <row r="229" spans="3:28" ht="15.75" customHeight="1" x14ac:dyDescent="0.25">
      <c r="C229" s="29"/>
      <c r="D229" s="29"/>
      <c r="E229" s="29"/>
      <c r="G229" s="29"/>
      <c r="R229" s="27"/>
      <c r="S229" s="25"/>
      <c r="T229" s="25"/>
      <c r="U229" s="25"/>
      <c r="V229" s="25"/>
      <c r="W229" s="25"/>
      <c r="X229" s="25"/>
      <c r="AB229" s="25"/>
    </row>
    <row r="230" spans="3:28" ht="15.75" customHeight="1" x14ac:dyDescent="0.25">
      <c r="C230" s="29"/>
      <c r="D230" s="29"/>
      <c r="E230" s="29"/>
      <c r="G230" s="29"/>
      <c r="R230" s="27"/>
      <c r="S230" s="25"/>
      <c r="T230" s="25"/>
      <c r="U230" s="25"/>
      <c r="V230" s="25"/>
      <c r="W230" s="25"/>
      <c r="X230" s="25"/>
      <c r="AB230" s="25"/>
    </row>
    <row r="231" spans="3:28" ht="15.75" customHeight="1" x14ac:dyDescent="0.25">
      <c r="C231" s="29"/>
      <c r="D231" s="29"/>
      <c r="E231" s="29"/>
      <c r="G231" s="29"/>
      <c r="R231" s="27"/>
      <c r="S231" s="25"/>
      <c r="T231" s="25"/>
      <c r="U231" s="25"/>
      <c r="V231" s="25"/>
      <c r="W231" s="25"/>
      <c r="X231" s="25"/>
      <c r="AB231" s="25"/>
    </row>
    <row r="232" spans="3:28" ht="15.75" customHeight="1" x14ac:dyDescent="0.25">
      <c r="C232" s="29"/>
      <c r="D232" s="29"/>
      <c r="E232" s="29"/>
      <c r="G232" s="29"/>
      <c r="R232" s="27"/>
      <c r="S232" s="25"/>
      <c r="T232" s="25"/>
      <c r="U232" s="25"/>
      <c r="V232" s="25"/>
      <c r="W232" s="25"/>
      <c r="X232" s="25"/>
      <c r="AB232" s="25"/>
    </row>
    <row r="233" spans="3:28" ht="15.75" customHeight="1" x14ac:dyDescent="0.25">
      <c r="C233" s="29"/>
      <c r="D233" s="29"/>
      <c r="E233" s="29"/>
      <c r="G233" s="29"/>
      <c r="R233" s="27"/>
      <c r="S233" s="25"/>
      <c r="T233" s="25"/>
      <c r="U233" s="25"/>
      <c r="V233" s="25"/>
      <c r="W233" s="25"/>
      <c r="X233" s="25"/>
      <c r="AB233" s="25"/>
    </row>
    <row r="234" spans="3:28" ht="15.75" customHeight="1" x14ac:dyDescent="0.25">
      <c r="C234" s="29"/>
      <c r="D234" s="29"/>
      <c r="E234" s="29"/>
      <c r="G234" s="29"/>
      <c r="R234" s="27"/>
      <c r="S234" s="25"/>
      <c r="T234" s="25"/>
      <c r="U234" s="25"/>
      <c r="V234" s="25"/>
      <c r="W234" s="25"/>
      <c r="X234" s="25"/>
      <c r="AB234" s="25"/>
    </row>
    <row r="235" spans="3:28" ht="15.75" customHeight="1" x14ac:dyDescent="0.25">
      <c r="C235" s="29"/>
      <c r="D235" s="29"/>
      <c r="E235" s="29"/>
      <c r="G235" s="29"/>
      <c r="R235" s="27"/>
      <c r="S235" s="25"/>
      <c r="T235" s="25"/>
      <c r="U235" s="25"/>
      <c r="V235" s="25"/>
      <c r="W235" s="25"/>
      <c r="X235" s="25"/>
      <c r="AB235" s="25"/>
    </row>
    <row r="236" spans="3:28" ht="15.75" customHeight="1" x14ac:dyDescent="0.25">
      <c r="C236" s="29"/>
      <c r="D236" s="29"/>
      <c r="E236" s="29"/>
      <c r="G236" s="29"/>
      <c r="R236" s="27"/>
      <c r="S236" s="25"/>
      <c r="T236" s="25"/>
      <c r="U236" s="25"/>
      <c r="V236" s="25"/>
      <c r="W236" s="25"/>
      <c r="X236" s="25"/>
      <c r="AB236" s="25"/>
    </row>
    <row r="237" spans="3:28" ht="15.75" customHeight="1" x14ac:dyDescent="0.25">
      <c r="C237" s="29"/>
      <c r="D237" s="29"/>
      <c r="E237" s="29"/>
      <c r="G237" s="29"/>
      <c r="R237" s="27"/>
      <c r="S237" s="25"/>
      <c r="T237" s="25"/>
      <c r="U237" s="25"/>
      <c r="V237" s="25"/>
      <c r="W237" s="25"/>
      <c r="X237" s="25"/>
      <c r="AB237" s="25"/>
    </row>
    <row r="238" spans="3:28" ht="15.75" customHeight="1" x14ac:dyDescent="0.25">
      <c r="C238" s="29"/>
      <c r="D238" s="29"/>
      <c r="E238" s="29"/>
      <c r="G238" s="29"/>
      <c r="R238" s="27"/>
      <c r="S238" s="25"/>
      <c r="T238" s="25"/>
      <c r="U238" s="25"/>
      <c r="V238" s="25"/>
      <c r="W238" s="25"/>
      <c r="X238" s="25"/>
      <c r="AB238" s="25"/>
    </row>
    <row r="239" spans="3:28" ht="15.75" customHeight="1" x14ac:dyDescent="0.25">
      <c r="C239" s="29"/>
      <c r="D239" s="29"/>
      <c r="E239" s="29"/>
      <c r="G239" s="29"/>
      <c r="R239" s="27"/>
      <c r="S239" s="25"/>
      <c r="T239" s="25"/>
      <c r="U239" s="25"/>
      <c r="V239" s="25"/>
      <c r="W239" s="25"/>
      <c r="X239" s="25"/>
      <c r="AB239" s="25"/>
    </row>
    <row r="240" spans="3:28" ht="15.75" customHeight="1" x14ac:dyDescent="0.25">
      <c r="C240" s="29"/>
      <c r="D240" s="29"/>
      <c r="E240" s="29"/>
      <c r="G240" s="29"/>
      <c r="R240" s="27"/>
      <c r="S240" s="25"/>
      <c r="T240" s="25"/>
      <c r="U240" s="25"/>
      <c r="V240" s="25"/>
      <c r="W240" s="25"/>
      <c r="X240" s="25"/>
      <c r="AB240" s="25"/>
    </row>
    <row r="241" spans="3:28" ht="15.75" customHeight="1" x14ac:dyDescent="0.25">
      <c r="C241" s="29"/>
      <c r="D241" s="29"/>
      <c r="E241" s="29"/>
      <c r="G241" s="29"/>
      <c r="R241" s="27"/>
      <c r="S241" s="25"/>
      <c r="T241" s="25"/>
      <c r="U241" s="25"/>
      <c r="V241" s="25"/>
      <c r="W241" s="25"/>
      <c r="X241" s="25"/>
      <c r="AB241" s="25"/>
    </row>
    <row r="242" spans="3:28" ht="15.75" customHeight="1" x14ac:dyDescent="0.25">
      <c r="C242" s="29"/>
      <c r="D242" s="29"/>
      <c r="E242" s="29"/>
      <c r="G242" s="29"/>
      <c r="R242" s="27"/>
      <c r="S242" s="25"/>
      <c r="T242" s="25"/>
      <c r="U242" s="25"/>
      <c r="V242" s="25"/>
      <c r="W242" s="25"/>
      <c r="X242" s="25"/>
      <c r="AB242" s="25"/>
    </row>
    <row r="243" spans="3:28" ht="15.75" customHeight="1" x14ac:dyDescent="0.25">
      <c r="C243" s="29"/>
      <c r="D243" s="29"/>
      <c r="E243" s="29"/>
      <c r="G243" s="29"/>
      <c r="R243" s="27"/>
      <c r="S243" s="25"/>
      <c r="T243" s="25"/>
      <c r="U243" s="25"/>
      <c r="V243" s="25"/>
      <c r="W243" s="25"/>
      <c r="X243" s="25"/>
      <c r="AB243" s="25"/>
    </row>
    <row r="244" spans="3:28" ht="15.75" customHeight="1" x14ac:dyDescent="0.25">
      <c r="C244" s="29"/>
      <c r="D244" s="29"/>
      <c r="E244" s="29"/>
      <c r="G244" s="29"/>
      <c r="R244" s="27"/>
      <c r="S244" s="25"/>
      <c r="T244" s="25"/>
      <c r="U244" s="25"/>
      <c r="V244" s="25"/>
      <c r="W244" s="25"/>
      <c r="X244" s="25"/>
      <c r="AB244" s="25"/>
    </row>
    <row r="245" spans="3:28" ht="15.75" customHeight="1" x14ac:dyDescent="0.25">
      <c r="C245" s="29"/>
      <c r="D245" s="29"/>
      <c r="E245" s="29"/>
      <c r="G245" s="29"/>
      <c r="R245" s="27"/>
      <c r="S245" s="25"/>
      <c r="T245" s="25"/>
      <c r="U245" s="25"/>
      <c r="V245" s="25"/>
      <c r="W245" s="25"/>
      <c r="X245" s="25"/>
      <c r="AB245" s="25"/>
    </row>
    <row r="246" spans="3:28" ht="15.75" customHeight="1" x14ac:dyDescent="0.25">
      <c r="C246" s="29"/>
      <c r="D246" s="29"/>
      <c r="E246" s="29"/>
      <c r="G246" s="29"/>
      <c r="R246" s="27"/>
      <c r="S246" s="25"/>
      <c r="T246" s="25"/>
      <c r="U246" s="25"/>
      <c r="V246" s="25"/>
      <c r="W246" s="25"/>
      <c r="X246" s="25"/>
      <c r="AB246" s="25"/>
    </row>
    <row r="247" spans="3:28" ht="15.75" customHeight="1" x14ac:dyDescent="0.25">
      <c r="C247" s="29"/>
      <c r="D247" s="29"/>
      <c r="E247" s="29"/>
      <c r="G247" s="29"/>
      <c r="R247" s="27"/>
      <c r="S247" s="25"/>
      <c r="T247" s="25"/>
      <c r="U247" s="25"/>
      <c r="V247" s="25"/>
      <c r="W247" s="25"/>
      <c r="X247" s="25"/>
      <c r="AB247" s="25"/>
    </row>
    <row r="248" spans="3:28" ht="15.75" customHeight="1" x14ac:dyDescent="0.25">
      <c r="C248" s="29"/>
      <c r="D248" s="29"/>
      <c r="E248" s="29"/>
      <c r="G248" s="29"/>
      <c r="R248" s="27"/>
      <c r="S248" s="25"/>
      <c r="T248" s="25"/>
      <c r="U248" s="25"/>
      <c r="V248" s="25"/>
      <c r="W248" s="25"/>
      <c r="X248" s="25"/>
      <c r="AB248" s="25"/>
    </row>
    <row r="249" spans="3:28" ht="15.75" customHeight="1" x14ac:dyDescent="0.25">
      <c r="C249" s="29"/>
      <c r="D249" s="29"/>
      <c r="E249" s="29"/>
      <c r="G249" s="29"/>
      <c r="R249" s="27"/>
      <c r="S249" s="25"/>
      <c r="T249" s="25"/>
      <c r="U249" s="25"/>
      <c r="V249" s="25"/>
      <c r="W249" s="25"/>
      <c r="X249" s="25"/>
      <c r="AB249" s="25"/>
    </row>
    <row r="250" spans="3:28" ht="15.75" customHeight="1" x14ac:dyDescent="0.25">
      <c r="C250" s="29"/>
      <c r="D250" s="29"/>
      <c r="E250" s="29"/>
      <c r="G250" s="29"/>
      <c r="R250" s="27"/>
      <c r="S250" s="25"/>
      <c r="T250" s="25"/>
      <c r="U250" s="25"/>
      <c r="V250" s="25"/>
      <c r="W250" s="25"/>
      <c r="X250" s="25"/>
      <c r="AB250" s="25"/>
    </row>
    <row r="251" spans="3:28" ht="15.75" customHeight="1" x14ac:dyDescent="0.25">
      <c r="C251" s="29"/>
      <c r="D251" s="29"/>
      <c r="E251" s="29"/>
      <c r="G251" s="29"/>
      <c r="R251" s="27"/>
      <c r="S251" s="25"/>
      <c r="T251" s="25"/>
      <c r="U251" s="25"/>
      <c r="V251" s="25"/>
      <c r="W251" s="25"/>
      <c r="X251" s="25"/>
      <c r="AB251" s="25"/>
    </row>
    <row r="252" spans="3:28" ht="15.75" customHeight="1" x14ac:dyDescent="0.25">
      <c r="C252" s="29"/>
      <c r="D252" s="29"/>
      <c r="E252" s="29"/>
      <c r="G252" s="29"/>
      <c r="R252" s="27"/>
      <c r="S252" s="25"/>
      <c r="T252" s="25"/>
      <c r="U252" s="25"/>
      <c r="V252" s="25"/>
      <c r="W252" s="25"/>
      <c r="X252" s="25"/>
      <c r="AB252" s="25"/>
    </row>
    <row r="253" spans="3:28" ht="15.75" customHeight="1" x14ac:dyDescent="0.25">
      <c r="C253" s="29"/>
      <c r="D253" s="29"/>
      <c r="E253" s="29"/>
      <c r="G253" s="29"/>
      <c r="R253" s="27"/>
      <c r="S253" s="25"/>
      <c r="T253" s="25"/>
      <c r="U253" s="25"/>
      <c r="V253" s="25"/>
      <c r="W253" s="25"/>
      <c r="X253" s="25"/>
      <c r="AB253" s="25"/>
    </row>
    <row r="254" spans="3:28" ht="15.75" customHeight="1" x14ac:dyDescent="0.25">
      <c r="C254" s="29"/>
      <c r="D254" s="29"/>
      <c r="E254" s="29"/>
      <c r="G254" s="29"/>
      <c r="R254" s="27"/>
      <c r="S254" s="25"/>
      <c r="T254" s="25"/>
      <c r="U254" s="25"/>
      <c r="V254" s="25"/>
      <c r="W254" s="25"/>
      <c r="X254" s="25"/>
      <c r="AB254" s="25"/>
    </row>
    <row r="255" spans="3:28" ht="15.75" customHeight="1" x14ac:dyDescent="0.25">
      <c r="C255" s="29"/>
      <c r="D255" s="29"/>
      <c r="E255" s="29"/>
      <c r="G255" s="29"/>
      <c r="R255" s="27"/>
      <c r="S255" s="25"/>
      <c r="T255" s="25"/>
      <c r="U255" s="25"/>
      <c r="V255" s="25"/>
      <c r="W255" s="25"/>
      <c r="X255" s="25"/>
      <c r="AB255" s="25"/>
    </row>
    <row r="256" spans="3:28" ht="15.75" customHeight="1" x14ac:dyDescent="0.25">
      <c r="C256" s="29"/>
      <c r="D256" s="29"/>
      <c r="E256" s="29"/>
      <c r="G256" s="29"/>
      <c r="R256" s="27"/>
      <c r="S256" s="25"/>
      <c r="T256" s="25"/>
      <c r="U256" s="25"/>
      <c r="V256" s="25"/>
      <c r="W256" s="25"/>
      <c r="X256" s="25"/>
      <c r="AB256" s="25"/>
    </row>
    <row r="257" spans="3:28" ht="15.75" customHeight="1" x14ac:dyDescent="0.25">
      <c r="C257" s="29"/>
      <c r="D257" s="29"/>
      <c r="E257" s="29"/>
      <c r="G257" s="29"/>
      <c r="R257" s="27"/>
      <c r="S257" s="25"/>
      <c r="T257" s="25"/>
      <c r="U257" s="25"/>
      <c r="V257" s="25"/>
      <c r="W257" s="25"/>
      <c r="X257" s="25"/>
      <c r="AB257" s="25"/>
    </row>
    <row r="258" spans="3:28" ht="15.75" customHeight="1" x14ac:dyDescent="0.25">
      <c r="C258" s="29"/>
      <c r="D258" s="29"/>
      <c r="E258" s="29"/>
      <c r="G258" s="29"/>
      <c r="R258" s="27"/>
      <c r="S258" s="25"/>
      <c r="T258" s="25"/>
      <c r="U258" s="25"/>
      <c r="V258" s="25"/>
      <c r="W258" s="25"/>
      <c r="X258" s="25"/>
      <c r="AB258" s="25"/>
    </row>
    <row r="259" spans="3:28" ht="15.75" customHeight="1" x14ac:dyDescent="0.25">
      <c r="C259" s="29"/>
      <c r="D259" s="29"/>
      <c r="E259" s="29"/>
      <c r="G259" s="29"/>
      <c r="R259" s="27"/>
      <c r="S259" s="25"/>
      <c r="T259" s="25"/>
      <c r="U259" s="25"/>
      <c r="V259" s="25"/>
      <c r="W259" s="25"/>
      <c r="X259" s="25"/>
      <c r="AB259" s="25"/>
    </row>
    <row r="260" spans="3:28" ht="15.75" customHeight="1" x14ac:dyDescent="0.25">
      <c r="C260" s="29"/>
      <c r="D260" s="29"/>
      <c r="E260" s="29"/>
      <c r="G260" s="29"/>
      <c r="R260" s="27"/>
      <c r="S260" s="25"/>
      <c r="T260" s="25"/>
      <c r="U260" s="25"/>
      <c r="V260" s="25"/>
      <c r="W260" s="25"/>
      <c r="X260" s="25"/>
      <c r="AB260" s="25"/>
    </row>
    <row r="261" spans="3:28" ht="15.75" customHeight="1" x14ac:dyDescent="0.25">
      <c r="C261" s="29"/>
      <c r="D261" s="29"/>
      <c r="E261" s="29"/>
      <c r="G261" s="29"/>
      <c r="R261" s="27"/>
      <c r="S261" s="25"/>
      <c r="T261" s="25"/>
      <c r="U261" s="25"/>
      <c r="V261" s="25"/>
      <c r="W261" s="25"/>
      <c r="X261" s="25"/>
      <c r="AB261" s="25"/>
    </row>
    <row r="262" spans="3:28" ht="15.75" customHeight="1" x14ac:dyDescent="0.25">
      <c r="C262" s="29"/>
      <c r="D262" s="29"/>
      <c r="E262" s="29"/>
      <c r="G262" s="29"/>
      <c r="R262" s="27"/>
      <c r="S262" s="25"/>
      <c r="T262" s="25"/>
      <c r="U262" s="25"/>
      <c r="V262" s="25"/>
      <c r="W262" s="25"/>
      <c r="X262" s="25"/>
      <c r="AB262" s="25"/>
    </row>
    <row r="263" spans="3:28" ht="15.75" customHeight="1" x14ac:dyDescent="0.25">
      <c r="C263" s="29"/>
      <c r="D263" s="29"/>
      <c r="E263" s="29"/>
      <c r="G263" s="29"/>
      <c r="R263" s="27"/>
      <c r="S263" s="25"/>
      <c r="T263" s="25"/>
      <c r="U263" s="25"/>
      <c r="V263" s="25"/>
      <c r="W263" s="25"/>
      <c r="X263" s="25"/>
      <c r="AB263" s="25"/>
    </row>
    <row r="264" spans="3:28" ht="15.75" customHeight="1" x14ac:dyDescent="0.25">
      <c r="C264" s="29"/>
      <c r="D264" s="29"/>
      <c r="E264" s="29"/>
      <c r="G264" s="29"/>
      <c r="R264" s="27"/>
      <c r="S264" s="25"/>
      <c r="T264" s="25"/>
      <c r="U264" s="25"/>
      <c r="V264" s="25"/>
      <c r="W264" s="25"/>
      <c r="X264" s="25"/>
      <c r="AB264" s="25"/>
    </row>
    <row r="265" spans="3:28" ht="15.75" customHeight="1" x14ac:dyDescent="0.25">
      <c r="C265" s="29"/>
      <c r="D265" s="29"/>
      <c r="E265" s="29"/>
      <c r="G265" s="29"/>
      <c r="R265" s="27"/>
      <c r="S265" s="25"/>
      <c r="T265" s="25"/>
      <c r="U265" s="25"/>
      <c r="V265" s="25"/>
      <c r="W265" s="25"/>
      <c r="X265" s="25"/>
      <c r="AB265" s="25"/>
    </row>
    <row r="266" spans="3:28" ht="15.75" customHeight="1" x14ac:dyDescent="0.25">
      <c r="C266" s="29"/>
      <c r="D266" s="29"/>
      <c r="E266" s="29"/>
      <c r="G266" s="29"/>
      <c r="R266" s="27"/>
      <c r="S266" s="25"/>
      <c r="T266" s="25"/>
      <c r="U266" s="25"/>
      <c r="V266" s="25"/>
      <c r="W266" s="25"/>
      <c r="X266" s="25"/>
      <c r="AB266" s="25"/>
    </row>
    <row r="267" spans="3:28" ht="15.75" customHeight="1" x14ac:dyDescent="0.25">
      <c r="C267" s="29"/>
      <c r="D267" s="29"/>
      <c r="E267" s="29"/>
      <c r="G267" s="29"/>
      <c r="R267" s="27"/>
      <c r="S267" s="25"/>
      <c r="T267" s="25"/>
      <c r="U267" s="25"/>
      <c r="V267" s="25"/>
      <c r="W267" s="25"/>
      <c r="X267" s="25"/>
      <c r="AB267" s="25"/>
    </row>
    <row r="268" spans="3:28" ht="15.75" customHeight="1" x14ac:dyDescent="0.25">
      <c r="C268" s="29"/>
      <c r="D268" s="29"/>
      <c r="E268" s="29"/>
      <c r="G268" s="29"/>
      <c r="R268" s="27"/>
      <c r="S268" s="25"/>
      <c r="T268" s="25"/>
      <c r="U268" s="25"/>
      <c r="V268" s="25"/>
      <c r="W268" s="25"/>
      <c r="X268" s="25"/>
      <c r="AB268" s="25"/>
    </row>
    <row r="269" spans="3:28" ht="15.75" customHeight="1" x14ac:dyDescent="0.25">
      <c r="C269" s="29"/>
      <c r="D269" s="29"/>
      <c r="E269" s="29"/>
      <c r="G269" s="29"/>
      <c r="R269" s="27"/>
      <c r="S269" s="25"/>
      <c r="T269" s="25"/>
      <c r="U269" s="25"/>
      <c r="V269" s="25"/>
      <c r="W269" s="25"/>
      <c r="X269" s="25"/>
      <c r="AB269" s="25"/>
    </row>
    <row r="270" spans="3:28" ht="15.75" customHeight="1" x14ac:dyDescent="0.25">
      <c r="C270" s="29"/>
      <c r="D270" s="29"/>
      <c r="E270" s="29"/>
      <c r="G270" s="29"/>
      <c r="R270" s="27"/>
      <c r="S270" s="25"/>
      <c r="T270" s="25"/>
      <c r="U270" s="25"/>
      <c r="V270" s="25"/>
      <c r="W270" s="25"/>
      <c r="X270" s="25"/>
      <c r="AB270" s="25"/>
    </row>
    <row r="271" spans="3:28" ht="15.75" customHeight="1" x14ac:dyDescent="0.25">
      <c r="C271" s="29"/>
      <c r="D271" s="29"/>
      <c r="E271" s="29"/>
      <c r="G271" s="29"/>
      <c r="R271" s="27"/>
      <c r="S271" s="25"/>
      <c r="T271" s="25"/>
      <c r="U271" s="25"/>
      <c r="V271" s="25"/>
      <c r="W271" s="25"/>
      <c r="X271" s="25"/>
      <c r="AB271" s="25"/>
    </row>
    <row r="272" spans="3:28" ht="15.75" customHeight="1" x14ac:dyDescent="0.25">
      <c r="C272" s="29"/>
      <c r="D272" s="29"/>
      <c r="E272" s="29"/>
      <c r="G272" s="29"/>
      <c r="R272" s="27"/>
      <c r="S272" s="25"/>
      <c r="T272" s="25"/>
      <c r="U272" s="25"/>
      <c r="V272" s="25"/>
      <c r="W272" s="25"/>
      <c r="X272" s="25"/>
      <c r="AB272" s="25"/>
    </row>
    <row r="273" spans="3:28" ht="15.75" customHeight="1" x14ac:dyDescent="0.25">
      <c r="C273" s="29"/>
      <c r="D273" s="29"/>
      <c r="E273" s="29"/>
      <c r="G273" s="29"/>
      <c r="R273" s="27"/>
      <c r="S273" s="25"/>
      <c r="T273" s="25"/>
      <c r="U273" s="25"/>
      <c r="V273" s="25"/>
      <c r="W273" s="25"/>
      <c r="X273" s="25"/>
      <c r="AB273" s="25"/>
    </row>
    <row r="274" spans="3:28" ht="15.75" customHeight="1" x14ac:dyDescent="0.25">
      <c r="C274" s="29"/>
      <c r="D274" s="29"/>
      <c r="E274" s="29"/>
      <c r="G274" s="29"/>
      <c r="R274" s="27"/>
      <c r="S274" s="25"/>
      <c r="T274" s="25"/>
      <c r="U274" s="25"/>
      <c r="V274" s="25"/>
      <c r="W274" s="25"/>
      <c r="X274" s="25"/>
      <c r="AB274" s="25"/>
    </row>
    <row r="275" spans="3:28" ht="15.75" customHeight="1" x14ac:dyDescent="0.25">
      <c r="C275" s="29"/>
      <c r="D275" s="29"/>
      <c r="E275" s="29"/>
      <c r="G275" s="29"/>
      <c r="R275" s="27"/>
      <c r="S275" s="25"/>
      <c r="T275" s="25"/>
      <c r="U275" s="25"/>
      <c r="V275" s="25"/>
      <c r="W275" s="25"/>
      <c r="X275" s="25"/>
      <c r="AB275" s="25"/>
    </row>
    <row r="276" spans="3:28" ht="15.75" customHeight="1" x14ac:dyDescent="0.25">
      <c r="C276" s="29"/>
      <c r="D276" s="29"/>
      <c r="E276" s="29"/>
      <c r="G276" s="29"/>
      <c r="R276" s="27"/>
      <c r="S276" s="25"/>
      <c r="T276" s="25"/>
      <c r="U276" s="25"/>
      <c r="V276" s="25"/>
      <c r="W276" s="25"/>
      <c r="X276" s="25"/>
      <c r="AB276" s="25"/>
    </row>
    <row r="277" spans="3:28" ht="15.75" customHeight="1" x14ac:dyDescent="0.25">
      <c r="C277" s="29"/>
      <c r="D277" s="29"/>
      <c r="E277" s="29"/>
      <c r="G277" s="29"/>
      <c r="R277" s="27"/>
      <c r="S277" s="25"/>
      <c r="T277" s="25"/>
      <c r="U277" s="25"/>
      <c r="V277" s="25"/>
      <c r="W277" s="25"/>
      <c r="X277" s="25"/>
      <c r="AB277" s="25"/>
    </row>
    <row r="278" spans="3:28" ht="15.75" customHeight="1" x14ac:dyDescent="0.25">
      <c r="C278" s="29"/>
      <c r="D278" s="29"/>
      <c r="E278" s="29"/>
      <c r="G278" s="29"/>
      <c r="R278" s="27"/>
      <c r="S278" s="25"/>
      <c r="T278" s="25"/>
      <c r="U278" s="25"/>
      <c r="V278" s="25"/>
      <c r="W278" s="25"/>
      <c r="X278" s="25"/>
      <c r="AB278" s="25"/>
    </row>
    <row r="279" spans="3:28" ht="15.75" customHeight="1" x14ac:dyDescent="0.25">
      <c r="C279" s="29"/>
      <c r="D279" s="29"/>
      <c r="E279" s="29"/>
      <c r="G279" s="29"/>
      <c r="R279" s="27"/>
      <c r="S279" s="25"/>
      <c r="T279" s="25"/>
      <c r="U279" s="25"/>
      <c r="V279" s="25"/>
      <c r="W279" s="25"/>
      <c r="X279" s="25"/>
      <c r="AB279" s="25"/>
    </row>
    <row r="280" spans="3:28" ht="15.75" customHeight="1" x14ac:dyDescent="0.25">
      <c r="C280" s="29"/>
      <c r="D280" s="29"/>
      <c r="E280" s="29"/>
      <c r="G280" s="29"/>
      <c r="R280" s="27"/>
      <c r="S280" s="25"/>
      <c r="T280" s="25"/>
      <c r="U280" s="25"/>
      <c r="V280" s="25"/>
      <c r="W280" s="25"/>
      <c r="X280" s="25"/>
      <c r="AB280" s="25"/>
    </row>
    <row r="281" spans="3:28" ht="15.75" customHeight="1" x14ac:dyDescent="0.25">
      <c r="C281" s="29"/>
      <c r="D281" s="29"/>
      <c r="E281" s="29"/>
      <c r="G281" s="29"/>
      <c r="R281" s="27"/>
      <c r="S281" s="25"/>
      <c r="T281" s="25"/>
      <c r="U281" s="25"/>
      <c r="V281" s="25"/>
      <c r="W281" s="25"/>
      <c r="X281" s="25"/>
      <c r="AB281" s="25"/>
    </row>
    <row r="282" spans="3:28" ht="15.75" customHeight="1" x14ac:dyDescent="0.25">
      <c r="C282" s="29"/>
      <c r="D282" s="29"/>
      <c r="E282" s="29"/>
      <c r="G282" s="29"/>
      <c r="R282" s="27"/>
      <c r="S282" s="25"/>
      <c r="T282" s="25"/>
      <c r="U282" s="25"/>
      <c r="V282" s="25"/>
      <c r="W282" s="25"/>
      <c r="X282" s="25"/>
      <c r="AB282" s="25"/>
    </row>
    <row r="283" spans="3:28" ht="15.75" customHeight="1" x14ac:dyDescent="0.25">
      <c r="C283" s="29"/>
      <c r="D283" s="29"/>
      <c r="E283" s="29"/>
      <c r="G283" s="29"/>
      <c r="R283" s="27"/>
      <c r="S283" s="25"/>
      <c r="T283" s="25"/>
      <c r="U283" s="25"/>
      <c r="V283" s="25"/>
      <c r="W283" s="25"/>
      <c r="X283" s="25"/>
      <c r="AB283" s="25"/>
    </row>
    <row r="284" spans="3:28" ht="15.75" customHeight="1" x14ac:dyDescent="0.25">
      <c r="C284" s="29"/>
      <c r="D284" s="29"/>
      <c r="E284" s="29"/>
      <c r="G284" s="29"/>
      <c r="R284" s="27"/>
      <c r="S284" s="25"/>
      <c r="T284" s="25"/>
      <c r="U284" s="25"/>
      <c r="V284" s="25"/>
      <c r="W284" s="25"/>
      <c r="X284" s="25"/>
      <c r="AB284" s="25"/>
    </row>
    <row r="285" spans="3:28" ht="15.75" customHeight="1" x14ac:dyDescent="0.25">
      <c r="C285" s="29"/>
      <c r="D285" s="29"/>
      <c r="E285" s="29"/>
      <c r="G285" s="29"/>
      <c r="R285" s="27"/>
      <c r="S285" s="25"/>
      <c r="T285" s="25"/>
      <c r="U285" s="25"/>
      <c r="V285" s="25"/>
      <c r="W285" s="25"/>
      <c r="X285" s="25"/>
      <c r="AB285" s="25"/>
    </row>
    <row r="286" spans="3:28" ht="15.75" customHeight="1" x14ac:dyDescent="0.25">
      <c r="C286" s="29"/>
      <c r="D286" s="29"/>
      <c r="E286" s="29"/>
      <c r="G286" s="29"/>
      <c r="R286" s="27"/>
      <c r="S286" s="25"/>
      <c r="T286" s="25"/>
      <c r="U286" s="25"/>
      <c r="V286" s="25"/>
      <c r="W286" s="25"/>
      <c r="X286" s="25"/>
      <c r="AB286" s="25"/>
    </row>
    <row r="287" spans="3:28" ht="15.75" customHeight="1" x14ac:dyDescent="0.25">
      <c r="C287" s="29"/>
      <c r="D287" s="29"/>
      <c r="E287" s="29"/>
      <c r="G287" s="29"/>
      <c r="R287" s="27"/>
      <c r="S287" s="25"/>
      <c r="T287" s="25"/>
      <c r="U287" s="25"/>
      <c r="V287" s="25"/>
      <c r="W287" s="25"/>
      <c r="X287" s="25"/>
      <c r="AB287" s="25"/>
    </row>
    <row r="288" spans="3:28" ht="15.75" customHeight="1" x14ac:dyDescent="0.25">
      <c r="C288" s="29"/>
      <c r="D288" s="29"/>
      <c r="E288" s="29"/>
      <c r="G288" s="29"/>
      <c r="R288" s="27"/>
      <c r="S288" s="25"/>
      <c r="T288" s="25"/>
      <c r="U288" s="25"/>
      <c r="V288" s="25"/>
      <c r="W288" s="25"/>
      <c r="X288" s="25"/>
      <c r="AB288" s="25"/>
    </row>
    <row r="289" spans="3:28" ht="15.75" customHeight="1" x14ac:dyDescent="0.25">
      <c r="C289" s="29"/>
      <c r="D289" s="29"/>
      <c r="E289" s="29"/>
      <c r="G289" s="29"/>
      <c r="R289" s="27"/>
      <c r="S289" s="25"/>
      <c r="T289" s="25"/>
      <c r="U289" s="25"/>
      <c r="V289" s="25"/>
      <c r="W289" s="25"/>
      <c r="X289" s="25"/>
      <c r="AB289" s="25"/>
    </row>
    <row r="290" spans="3:28" ht="15.75" customHeight="1" x14ac:dyDescent="0.25">
      <c r="C290" s="29"/>
      <c r="D290" s="29"/>
      <c r="E290" s="29"/>
      <c r="G290" s="29"/>
      <c r="R290" s="27"/>
      <c r="S290" s="25"/>
      <c r="T290" s="25"/>
      <c r="U290" s="25"/>
      <c r="V290" s="25"/>
      <c r="W290" s="25"/>
      <c r="X290" s="25"/>
      <c r="AB290" s="25"/>
    </row>
    <row r="291" spans="3:28" ht="15.75" customHeight="1" x14ac:dyDescent="0.25">
      <c r="C291" s="29"/>
      <c r="D291" s="29"/>
      <c r="E291" s="29"/>
      <c r="G291" s="29"/>
      <c r="R291" s="27"/>
      <c r="S291" s="25"/>
      <c r="T291" s="25"/>
      <c r="U291" s="25"/>
      <c r="V291" s="25"/>
      <c r="W291" s="25"/>
      <c r="X291" s="25"/>
      <c r="AB291" s="25"/>
    </row>
    <row r="292" spans="3:28" ht="15.75" customHeight="1" x14ac:dyDescent="0.25">
      <c r="C292" s="29"/>
      <c r="D292" s="29"/>
      <c r="E292" s="29"/>
      <c r="G292" s="29"/>
      <c r="R292" s="27"/>
      <c r="S292" s="25"/>
      <c r="T292" s="25"/>
      <c r="U292" s="25"/>
      <c r="V292" s="25"/>
      <c r="W292" s="25"/>
      <c r="X292" s="25"/>
      <c r="AB292" s="25"/>
    </row>
    <row r="293" spans="3:28" ht="15.75" customHeight="1" x14ac:dyDescent="0.25">
      <c r="C293" s="29"/>
      <c r="D293" s="29"/>
      <c r="E293" s="29"/>
      <c r="G293" s="29"/>
      <c r="R293" s="27"/>
      <c r="S293" s="25"/>
      <c r="T293" s="25"/>
      <c r="U293" s="25"/>
      <c r="V293" s="25"/>
      <c r="W293" s="25"/>
      <c r="X293" s="25"/>
      <c r="AB293" s="25"/>
    </row>
    <row r="294" spans="3:28" ht="15.75" customHeight="1" x14ac:dyDescent="0.25">
      <c r="C294" s="29"/>
      <c r="D294" s="29"/>
      <c r="E294" s="29"/>
      <c r="G294" s="29"/>
      <c r="R294" s="27"/>
      <c r="S294" s="25"/>
      <c r="T294" s="25"/>
      <c r="U294" s="25"/>
      <c r="V294" s="25"/>
      <c r="W294" s="25"/>
      <c r="X294" s="25"/>
      <c r="AB294" s="25"/>
    </row>
    <row r="295" spans="3:28" ht="15.75" customHeight="1" x14ac:dyDescent="0.25">
      <c r="C295" s="29"/>
      <c r="D295" s="29"/>
      <c r="E295" s="29"/>
      <c r="G295" s="29"/>
      <c r="R295" s="27"/>
      <c r="S295" s="25"/>
      <c r="T295" s="25"/>
      <c r="U295" s="25"/>
      <c r="V295" s="25"/>
      <c r="W295" s="25"/>
      <c r="X295" s="25"/>
      <c r="AB295" s="25"/>
    </row>
    <row r="296" spans="3:28" ht="15.75" customHeight="1" x14ac:dyDescent="0.25">
      <c r="C296" s="29"/>
      <c r="D296" s="29"/>
      <c r="E296" s="29"/>
      <c r="G296" s="29"/>
      <c r="R296" s="27"/>
      <c r="S296" s="25"/>
      <c r="T296" s="25"/>
      <c r="U296" s="25"/>
      <c r="V296" s="25"/>
      <c r="W296" s="25"/>
      <c r="X296" s="25"/>
      <c r="AB296" s="25"/>
    </row>
    <row r="297" spans="3:28" ht="15.75" customHeight="1" x14ac:dyDescent="0.25">
      <c r="C297" s="29"/>
      <c r="D297" s="29"/>
      <c r="E297" s="29"/>
      <c r="G297" s="29"/>
      <c r="R297" s="27"/>
      <c r="S297" s="25"/>
      <c r="T297" s="25"/>
      <c r="U297" s="25"/>
      <c r="V297" s="25"/>
      <c r="W297" s="25"/>
      <c r="X297" s="25"/>
      <c r="AB297" s="25"/>
    </row>
    <row r="298" spans="3:28" ht="15.75" customHeight="1" x14ac:dyDescent="0.25">
      <c r="C298" s="29"/>
      <c r="D298" s="29"/>
      <c r="E298" s="29"/>
      <c r="G298" s="29"/>
      <c r="R298" s="27"/>
      <c r="S298" s="25"/>
      <c r="T298" s="25"/>
      <c r="U298" s="25"/>
      <c r="V298" s="25"/>
      <c r="W298" s="25"/>
      <c r="X298" s="25"/>
      <c r="AB298" s="25"/>
    </row>
    <row r="299" spans="3:28" ht="15.75" customHeight="1" x14ac:dyDescent="0.25">
      <c r="C299" s="29"/>
      <c r="D299" s="29"/>
      <c r="E299" s="29"/>
      <c r="G299" s="29"/>
      <c r="R299" s="27"/>
      <c r="S299" s="25"/>
      <c r="T299" s="25"/>
      <c r="U299" s="25"/>
      <c r="V299" s="25"/>
      <c r="W299" s="25"/>
      <c r="X299" s="25"/>
      <c r="AB299" s="25"/>
    </row>
    <row r="300" spans="3:28" ht="15.75" customHeight="1" x14ac:dyDescent="0.25">
      <c r="C300" s="29"/>
      <c r="D300" s="29"/>
      <c r="E300" s="29"/>
      <c r="G300" s="29"/>
      <c r="R300" s="27"/>
      <c r="S300" s="25"/>
      <c r="T300" s="25"/>
      <c r="U300" s="25"/>
      <c r="V300" s="25"/>
      <c r="W300" s="25"/>
      <c r="X300" s="25"/>
      <c r="AB300" s="25"/>
    </row>
    <row r="301" spans="3:28" ht="15.75" customHeight="1" x14ac:dyDescent="0.25">
      <c r="C301" s="29"/>
      <c r="D301" s="29"/>
      <c r="E301" s="29"/>
      <c r="G301" s="29"/>
      <c r="R301" s="27"/>
      <c r="S301" s="25"/>
      <c r="T301" s="25"/>
      <c r="U301" s="25"/>
      <c r="V301" s="25"/>
      <c r="W301" s="25"/>
      <c r="X301" s="25"/>
      <c r="AB301" s="25"/>
    </row>
    <row r="302" spans="3:28" ht="15.75" customHeight="1" x14ac:dyDescent="0.25">
      <c r="C302" s="29"/>
      <c r="D302" s="29"/>
      <c r="E302" s="29"/>
      <c r="G302" s="29"/>
      <c r="R302" s="27"/>
      <c r="S302" s="25"/>
      <c r="T302" s="25"/>
      <c r="U302" s="25"/>
      <c r="V302" s="25"/>
      <c r="W302" s="25"/>
      <c r="X302" s="25"/>
      <c r="AB302" s="25"/>
    </row>
    <row r="303" spans="3:28" ht="15.75" customHeight="1" x14ac:dyDescent="0.25">
      <c r="C303" s="29"/>
      <c r="D303" s="29"/>
      <c r="E303" s="29"/>
      <c r="G303" s="29"/>
      <c r="R303" s="27"/>
      <c r="S303" s="25"/>
      <c r="T303" s="25"/>
      <c r="U303" s="25"/>
      <c r="V303" s="25"/>
      <c r="W303" s="25"/>
      <c r="X303" s="25"/>
      <c r="AB303" s="25"/>
    </row>
    <row r="304" spans="3:28" ht="15.75" customHeight="1" x14ac:dyDescent="0.25">
      <c r="C304" s="29"/>
      <c r="D304" s="29"/>
      <c r="E304" s="29"/>
      <c r="G304" s="29"/>
      <c r="R304" s="27"/>
      <c r="S304" s="25"/>
      <c r="T304" s="25"/>
      <c r="U304" s="25"/>
      <c r="V304" s="25"/>
      <c r="W304" s="25"/>
      <c r="X304" s="25"/>
      <c r="AB304" s="25"/>
    </row>
    <row r="305" spans="3:28" ht="15.75" customHeight="1" x14ac:dyDescent="0.25">
      <c r="C305" s="29"/>
      <c r="D305" s="29"/>
      <c r="E305" s="29"/>
      <c r="G305" s="29"/>
      <c r="R305" s="27"/>
      <c r="S305" s="25"/>
      <c r="T305" s="25"/>
      <c r="U305" s="25"/>
      <c r="V305" s="25"/>
      <c r="W305" s="25"/>
      <c r="X305" s="25"/>
      <c r="AB305" s="25"/>
    </row>
    <row r="306" spans="3:28" ht="15.75" customHeight="1" x14ac:dyDescent="0.25">
      <c r="C306" s="29"/>
      <c r="D306" s="29"/>
      <c r="E306" s="29"/>
      <c r="G306" s="29"/>
      <c r="R306" s="27"/>
      <c r="S306" s="25"/>
      <c r="T306" s="25"/>
      <c r="U306" s="25"/>
      <c r="V306" s="25"/>
      <c r="W306" s="25"/>
      <c r="X306" s="25"/>
      <c r="AB306" s="25"/>
    </row>
    <row r="307" spans="3:28" ht="15.75" customHeight="1" x14ac:dyDescent="0.25">
      <c r="C307" s="29"/>
      <c r="D307" s="29"/>
      <c r="E307" s="29"/>
      <c r="G307" s="29"/>
      <c r="R307" s="27"/>
      <c r="S307" s="25"/>
      <c r="T307" s="25"/>
      <c r="U307" s="25"/>
      <c r="V307" s="25"/>
      <c r="W307" s="25"/>
      <c r="X307" s="25"/>
      <c r="AB307" s="25"/>
    </row>
    <row r="308" spans="3:28" ht="15.75" customHeight="1" x14ac:dyDescent="0.25">
      <c r="C308" s="29"/>
      <c r="D308" s="29"/>
      <c r="E308" s="29"/>
      <c r="G308" s="29"/>
      <c r="R308" s="27"/>
      <c r="S308" s="25"/>
      <c r="T308" s="25"/>
      <c r="U308" s="25"/>
      <c r="V308" s="25"/>
      <c r="W308" s="25"/>
      <c r="X308" s="25"/>
      <c r="AB308" s="25"/>
    </row>
    <row r="309" spans="3:28" ht="15.75" customHeight="1" x14ac:dyDescent="0.25">
      <c r="C309" s="29"/>
      <c r="D309" s="29"/>
      <c r="E309" s="29"/>
      <c r="G309" s="29"/>
      <c r="R309" s="27"/>
      <c r="S309" s="25"/>
      <c r="T309" s="25"/>
      <c r="U309" s="25"/>
      <c r="V309" s="25"/>
      <c r="W309" s="25"/>
      <c r="X309" s="25"/>
      <c r="AB309" s="25"/>
    </row>
    <row r="310" spans="3:28" ht="15.75" customHeight="1" x14ac:dyDescent="0.25">
      <c r="C310" s="29"/>
      <c r="D310" s="29"/>
      <c r="E310" s="29"/>
      <c r="G310" s="29"/>
      <c r="R310" s="27"/>
      <c r="S310" s="25"/>
      <c r="T310" s="25"/>
      <c r="U310" s="25"/>
      <c r="V310" s="25"/>
      <c r="W310" s="25"/>
      <c r="X310" s="25"/>
      <c r="AB310" s="25"/>
    </row>
    <row r="311" spans="3:28" ht="15.75" customHeight="1" x14ac:dyDescent="0.25">
      <c r="C311" s="29"/>
      <c r="D311" s="29"/>
      <c r="E311" s="29"/>
      <c r="G311" s="29"/>
      <c r="R311" s="27"/>
      <c r="S311" s="25"/>
      <c r="T311" s="25"/>
      <c r="U311" s="25"/>
      <c r="V311" s="25"/>
      <c r="W311" s="25"/>
      <c r="X311" s="25"/>
      <c r="AB311" s="25"/>
    </row>
    <row r="312" spans="3:28" ht="15.75" customHeight="1" x14ac:dyDescent="0.25">
      <c r="C312" s="29"/>
      <c r="D312" s="29"/>
      <c r="E312" s="29"/>
      <c r="G312" s="29"/>
      <c r="R312" s="27"/>
      <c r="S312" s="25"/>
      <c r="T312" s="25"/>
      <c r="U312" s="25"/>
      <c r="V312" s="25"/>
      <c r="W312" s="25"/>
      <c r="X312" s="25"/>
      <c r="AB312" s="25"/>
    </row>
    <row r="313" spans="3:28" ht="15.75" customHeight="1" x14ac:dyDescent="0.25">
      <c r="C313" s="29"/>
      <c r="D313" s="29"/>
      <c r="E313" s="29"/>
      <c r="G313" s="29"/>
      <c r="R313" s="27"/>
      <c r="S313" s="25"/>
      <c r="T313" s="25"/>
      <c r="U313" s="25"/>
      <c r="V313" s="25"/>
      <c r="W313" s="25"/>
      <c r="X313" s="25"/>
      <c r="AB313" s="25"/>
    </row>
    <row r="314" spans="3:28" ht="15.75" customHeight="1" x14ac:dyDescent="0.25">
      <c r="C314" s="29"/>
      <c r="D314" s="29"/>
      <c r="E314" s="29"/>
      <c r="G314" s="29"/>
      <c r="R314" s="27"/>
      <c r="S314" s="25"/>
      <c r="T314" s="25"/>
      <c r="U314" s="25"/>
      <c r="V314" s="25"/>
      <c r="W314" s="25"/>
      <c r="X314" s="25"/>
      <c r="AB314" s="25"/>
    </row>
    <row r="315" spans="3:28" ht="15.75" customHeight="1" x14ac:dyDescent="0.25">
      <c r="C315" s="29"/>
      <c r="D315" s="29"/>
      <c r="E315" s="29"/>
      <c r="G315" s="29"/>
      <c r="R315" s="27"/>
      <c r="S315" s="25"/>
      <c r="T315" s="25"/>
      <c r="U315" s="25"/>
      <c r="V315" s="25"/>
      <c r="W315" s="25"/>
      <c r="X315" s="25"/>
      <c r="AB315" s="25"/>
    </row>
    <row r="316" spans="3:28" ht="15.75" customHeight="1" x14ac:dyDescent="0.25">
      <c r="C316" s="29"/>
      <c r="D316" s="29"/>
      <c r="E316" s="29"/>
      <c r="G316" s="29"/>
      <c r="R316" s="27"/>
      <c r="S316" s="25"/>
      <c r="T316" s="25"/>
      <c r="U316" s="25"/>
      <c r="V316" s="25"/>
      <c r="W316" s="25"/>
      <c r="X316" s="25"/>
      <c r="AB316" s="25"/>
    </row>
    <row r="317" spans="3:28" ht="15.75" customHeight="1" x14ac:dyDescent="0.25">
      <c r="C317" s="29"/>
      <c r="D317" s="29"/>
      <c r="E317" s="29"/>
      <c r="G317" s="29"/>
      <c r="R317" s="27"/>
      <c r="S317" s="25"/>
      <c r="T317" s="25"/>
      <c r="U317" s="25"/>
      <c r="V317" s="25"/>
      <c r="W317" s="25"/>
      <c r="X317" s="25"/>
      <c r="AB317" s="25"/>
    </row>
    <row r="318" spans="3:28" ht="15.75" customHeight="1" x14ac:dyDescent="0.25">
      <c r="C318" s="29"/>
      <c r="D318" s="29"/>
      <c r="E318" s="29"/>
      <c r="G318" s="29"/>
      <c r="R318" s="27"/>
      <c r="S318" s="25"/>
      <c r="T318" s="25"/>
      <c r="U318" s="25"/>
      <c r="V318" s="25"/>
      <c r="W318" s="25"/>
      <c r="X318" s="25"/>
      <c r="AB318" s="25"/>
    </row>
    <row r="319" spans="3:28" ht="15.75" customHeight="1" x14ac:dyDescent="0.25">
      <c r="C319" s="29"/>
      <c r="D319" s="29"/>
      <c r="E319" s="29"/>
      <c r="G319" s="29"/>
      <c r="R319" s="27"/>
      <c r="S319" s="25"/>
      <c r="T319" s="25"/>
      <c r="U319" s="25"/>
      <c r="V319" s="25"/>
      <c r="W319" s="25"/>
      <c r="X319" s="25"/>
      <c r="AB319" s="25"/>
    </row>
    <row r="320" spans="3:28" ht="15.75" customHeight="1" x14ac:dyDescent="0.25">
      <c r="C320" s="29"/>
      <c r="D320" s="29"/>
      <c r="E320" s="29"/>
      <c r="G320" s="29"/>
      <c r="R320" s="27"/>
      <c r="S320" s="25"/>
      <c r="T320" s="25"/>
      <c r="U320" s="25"/>
      <c r="V320" s="25"/>
      <c r="W320" s="25"/>
      <c r="X320" s="25"/>
      <c r="AB320" s="25"/>
    </row>
    <row r="321" spans="3:28" ht="15.75" customHeight="1" x14ac:dyDescent="0.25">
      <c r="C321" s="29"/>
      <c r="D321" s="29"/>
      <c r="E321" s="29"/>
      <c r="G321" s="29"/>
      <c r="R321" s="27"/>
      <c r="S321" s="25"/>
      <c r="T321" s="25"/>
      <c r="U321" s="25"/>
      <c r="V321" s="25"/>
      <c r="W321" s="25"/>
      <c r="X321" s="25"/>
      <c r="AB321" s="25"/>
    </row>
    <row r="322" spans="3:28" ht="15.75" customHeight="1" x14ac:dyDescent="0.25">
      <c r="C322" s="29"/>
      <c r="D322" s="29"/>
      <c r="E322" s="29"/>
      <c r="G322" s="29"/>
      <c r="R322" s="27"/>
      <c r="S322" s="25"/>
      <c r="T322" s="25"/>
      <c r="U322" s="25"/>
      <c r="V322" s="25"/>
      <c r="W322" s="25"/>
      <c r="X322" s="25"/>
      <c r="AB322" s="25"/>
    </row>
    <row r="323" spans="3:28" ht="15.75" customHeight="1" x14ac:dyDescent="0.25">
      <c r="C323" s="29"/>
      <c r="D323" s="29"/>
      <c r="E323" s="29"/>
      <c r="G323" s="29"/>
      <c r="R323" s="27"/>
      <c r="S323" s="25"/>
      <c r="T323" s="25"/>
      <c r="U323" s="25"/>
      <c r="V323" s="25"/>
      <c r="W323" s="25"/>
      <c r="X323" s="25"/>
      <c r="AB323" s="25"/>
    </row>
    <row r="324" spans="3:28" ht="15.75" customHeight="1" x14ac:dyDescent="0.25">
      <c r="C324" s="29"/>
      <c r="D324" s="29"/>
      <c r="E324" s="29"/>
      <c r="G324" s="29"/>
      <c r="R324" s="27"/>
      <c r="S324" s="25"/>
      <c r="T324" s="25"/>
      <c r="U324" s="25"/>
      <c r="V324" s="25"/>
      <c r="W324" s="25"/>
      <c r="X324" s="25"/>
      <c r="AB324" s="25"/>
    </row>
    <row r="325" spans="3:28" ht="15.75" customHeight="1" x14ac:dyDescent="0.25">
      <c r="C325" s="29"/>
      <c r="D325" s="29"/>
      <c r="E325" s="29"/>
      <c r="G325" s="29"/>
      <c r="R325" s="27"/>
      <c r="S325" s="25"/>
      <c r="T325" s="25"/>
      <c r="U325" s="25"/>
      <c r="V325" s="25"/>
      <c r="W325" s="25"/>
      <c r="X325" s="25"/>
      <c r="AB325" s="25"/>
    </row>
    <row r="326" spans="3:28" ht="15.75" customHeight="1" x14ac:dyDescent="0.25">
      <c r="C326" s="29"/>
      <c r="D326" s="29"/>
      <c r="E326" s="29"/>
      <c r="G326" s="29"/>
      <c r="R326" s="27"/>
      <c r="S326" s="25"/>
      <c r="T326" s="25"/>
      <c r="U326" s="25"/>
      <c r="V326" s="25"/>
      <c r="W326" s="25"/>
      <c r="X326" s="25"/>
      <c r="AB326" s="25"/>
    </row>
    <row r="327" spans="3:28" ht="15.75" customHeight="1" x14ac:dyDescent="0.25">
      <c r="C327" s="29"/>
      <c r="D327" s="29"/>
      <c r="E327" s="29"/>
      <c r="G327" s="29"/>
      <c r="R327" s="27"/>
      <c r="S327" s="25"/>
      <c r="T327" s="25"/>
      <c r="U327" s="25"/>
      <c r="V327" s="25"/>
      <c r="W327" s="25"/>
      <c r="X327" s="25"/>
      <c r="AB327" s="25"/>
    </row>
    <row r="328" spans="3:28" ht="15.75" customHeight="1" x14ac:dyDescent="0.25">
      <c r="C328" s="29"/>
      <c r="D328" s="29"/>
      <c r="E328" s="29"/>
      <c r="G328" s="29"/>
      <c r="R328" s="27"/>
      <c r="S328" s="25"/>
      <c r="T328" s="25"/>
      <c r="U328" s="25"/>
      <c r="V328" s="25"/>
      <c r="W328" s="25"/>
      <c r="X328" s="25"/>
      <c r="AB328" s="25"/>
    </row>
    <row r="329" spans="3:28" ht="15.75" customHeight="1" x14ac:dyDescent="0.25">
      <c r="C329" s="29"/>
      <c r="D329" s="29"/>
      <c r="E329" s="29"/>
      <c r="G329" s="29"/>
      <c r="R329" s="27"/>
      <c r="S329" s="25"/>
      <c r="T329" s="25"/>
      <c r="U329" s="25"/>
      <c r="V329" s="25"/>
      <c r="W329" s="25"/>
      <c r="X329" s="25"/>
      <c r="AB329" s="25"/>
    </row>
    <row r="330" spans="3:28" ht="15.75" customHeight="1" x14ac:dyDescent="0.25">
      <c r="C330" s="29"/>
      <c r="D330" s="29"/>
      <c r="E330" s="29"/>
      <c r="G330" s="29"/>
      <c r="R330" s="27"/>
      <c r="S330" s="25"/>
      <c r="T330" s="25"/>
      <c r="U330" s="25"/>
      <c r="V330" s="25"/>
      <c r="W330" s="25"/>
      <c r="X330" s="25"/>
      <c r="AB330" s="25"/>
    </row>
    <row r="331" spans="3:28" ht="15.75" customHeight="1" x14ac:dyDescent="0.25">
      <c r="C331" s="29"/>
      <c r="D331" s="29"/>
      <c r="E331" s="29"/>
      <c r="G331" s="29"/>
      <c r="R331" s="27"/>
      <c r="S331" s="25"/>
      <c r="T331" s="25"/>
      <c r="U331" s="25"/>
      <c r="V331" s="25"/>
      <c r="W331" s="25"/>
      <c r="X331" s="25"/>
      <c r="AB331" s="25"/>
    </row>
    <row r="332" spans="3:28" ht="15.75" customHeight="1" x14ac:dyDescent="0.25">
      <c r="C332" s="29"/>
      <c r="D332" s="29"/>
      <c r="E332" s="29"/>
      <c r="G332" s="29"/>
      <c r="R332" s="27"/>
      <c r="S332" s="25"/>
      <c r="T332" s="25"/>
      <c r="U332" s="25"/>
      <c r="V332" s="25"/>
      <c r="W332" s="25"/>
      <c r="X332" s="25"/>
      <c r="AB332" s="25"/>
    </row>
    <row r="333" spans="3:28" ht="15.75" customHeight="1" x14ac:dyDescent="0.25">
      <c r="C333" s="29"/>
      <c r="D333" s="29"/>
      <c r="E333" s="29"/>
      <c r="G333" s="29"/>
      <c r="R333" s="27"/>
      <c r="S333" s="25"/>
      <c r="T333" s="25"/>
      <c r="U333" s="25"/>
      <c r="V333" s="25"/>
      <c r="W333" s="25"/>
      <c r="X333" s="25"/>
      <c r="AB333" s="25"/>
    </row>
    <row r="334" spans="3:28" ht="15.75" customHeight="1" x14ac:dyDescent="0.25">
      <c r="C334" s="29"/>
      <c r="D334" s="29"/>
      <c r="E334" s="29"/>
      <c r="G334" s="29"/>
      <c r="R334" s="27"/>
      <c r="S334" s="25"/>
      <c r="T334" s="25"/>
      <c r="U334" s="25"/>
      <c r="V334" s="25"/>
      <c r="W334" s="25"/>
      <c r="X334" s="25"/>
      <c r="AB334" s="25"/>
    </row>
    <row r="335" spans="3:28" ht="15.75" customHeight="1" x14ac:dyDescent="0.25">
      <c r="C335" s="29"/>
      <c r="D335" s="29"/>
      <c r="E335" s="29"/>
      <c r="G335" s="29"/>
      <c r="R335" s="27"/>
      <c r="S335" s="25"/>
      <c r="T335" s="25"/>
      <c r="U335" s="25"/>
      <c r="V335" s="25"/>
      <c r="W335" s="25"/>
      <c r="X335" s="25"/>
      <c r="AB335" s="25"/>
    </row>
    <row r="336" spans="3:28" ht="15.75" customHeight="1" x14ac:dyDescent="0.25">
      <c r="C336" s="29"/>
      <c r="D336" s="29"/>
      <c r="E336" s="29"/>
      <c r="G336" s="29"/>
      <c r="R336" s="27"/>
      <c r="S336" s="25"/>
      <c r="T336" s="25"/>
      <c r="U336" s="25"/>
      <c r="V336" s="25"/>
      <c r="W336" s="25"/>
      <c r="X336" s="25"/>
      <c r="AB336" s="25"/>
    </row>
    <row r="337" spans="3:28" ht="15.75" customHeight="1" x14ac:dyDescent="0.25">
      <c r="C337" s="29"/>
      <c r="D337" s="29"/>
      <c r="E337" s="29"/>
      <c r="G337" s="29"/>
      <c r="R337" s="27"/>
      <c r="S337" s="25"/>
      <c r="T337" s="25"/>
      <c r="U337" s="25"/>
      <c r="V337" s="25"/>
      <c r="W337" s="25"/>
      <c r="X337" s="25"/>
      <c r="AB337" s="25"/>
    </row>
    <row r="338" spans="3:28" ht="15.75" customHeight="1" x14ac:dyDescent="0.25">
      <c r="C338" s="29"/>
      <c r="D338" s="29"/>
      <c r="E338" s="29"/>
      <c r="G338" s="29"/>
      <c r="R338" s="27"/>
      <c r="S338" s="25"/>
      <c r="T338" s="25"/>
      <c r="U338" s="25"/>
      <c r="V338" s="25"/>
      <c r="W338" s="25"/>
      <c r="X338" s="25"/>
      <c r="AB338" s="25"/>
    </row>
    <row r="339" spans="3:28" ht="15.75" customHeight="1" x14ac:dyDescent="0.25">
      <c r="C339" s="29"/>
      <c r="D339" s="29"/>
      <c r="E339" s="29"/>
      <c r="G339" s="29"/>
      <c r="R339" s="27"/>
      <c r="S339" s="25"/>
      <c r="T339" s="25"/>
      <c r="U339" s="25"/>
      <c r="V339" s="25"/>
      <c r="W339" s="25"/>
      <c r="X339" s="25"/>
      <c r="AB339" s="25"/>
    </row>
    <row r="340" spans="3:28" ht="15.75" customHeight="1" x14ac:dyDescent="0.25">
      <c r="C340" s="29"/>
      <c r="D340" s="29"/>
      <c r="E340" s="29"/>
      <c r="G340" s="29"/>
      <c r="R340" s="27"/>
      <c r="S340" s="25"/>
      <c r="T340" s="25"/>
      <c r="U340" s="25"/>
      <c r="V340" s="25"/>
      <c r="W340" s="25"/>
      <c r="X340" s="25"/>
      <c r="AB340" s="25"/>
    </row>
    <row r="341" spans="3:28" ht="15.75" customHeight="1" x14ac:dyDescent="0.25">
      <c r="C341" s="29"/>
      <c r="D341" s="29"/>
      <c r="E341" s="29"/>
      <c r="G341" s="29"/>
      <c r="R341" s="27"/>
      <c r="S341" s="25"/>
      <c r="T341" s="25"/>
      <c r="U341" s="25"/>
      <c r="V341" s="25"/>
      <c r="W341" s="25"/>
      <c r="X341" s="25"/>
      <c r="AB341" s="25"/>
    </row>
    <row r="342" spans="3:28" ht="15.75" customHeight="1" x14ac:dyDescent="0.25">
      <c r="C342" s="29"/>
      <c r="D342" s="29"/>
      <c r="E342" s="29"/>
      <c r="G342" s="29"/>
      <c r="R342" s="27"/>
      <c r="S342" s="25"/>
      <c r="T342" s="25"/>
      <c r="U342" s="25"/>
      <c r="V342" s="25"/>
      <c r="W342" s="25"/>
      <c r="X342" s="25"/>
      <c r="AB342" s="25"/>
    </row>
    <row r="343" spans="3:28" ht="15.75" customHeight="1" x14ac:dyDescent="0.25">
      <c r="C343" s="29"/>
      <c r="D343" s="29"/>
      <c r="E343" s="29"/>
      <c r="G343" s="29"/>
      <c r="R343" s="27"/>
      <c r="S343" s="25"/>
      <c r="T343" s="25"/>
      <c r="U343" s="25"/>
      <c r="V343" s="25"/>
      <c r="W343" s="25"/>
      <c r="X343" s="25"/>
      <c r="AB343" s="25"/>
    </row>
    <row r="344" spans="3:28" ht="15.75" customHeight="1" x14ac:dyDescent="0.25">
      <c r="C344" s="29"/>
      <c r="D344" s="29"/>
      <c r="E344" s="29"/>
      <c r="G344" s="29"/>
      <c r="R344" s="27"/>
      <c r="S344" s="25"/>
      <c r="T344" s="25"/>
      <c r="U344" s="25"/>
      <c r="V344" s="25"/>
      <c r="W344" s="25"/>
      <c r="X344" s="25"/>
      <c r="AB344" s="25"/>
    </row>
    <row r="345" spans="3:28" ht="15.75" customHeight="1" x14ac:dyDescent="0.25">
      <c r="C345" s="29"/>
      <c r="D345" s="29"/>
      <c r="E345" s="29"/>
      <c r="G345" s="29"/>
      <c r="R345" s="27"/>
      <c r="S345" s="25"/>
      <c r="T345" s="25"/>
      <c r="U345" s="25"/>
      <c r="V345" s="25"/>
      <c r="W345" s="25"/>
      <c r="X345" s="25"/>
      <c r="AB345" s="25"/>
    </row>
    <row r="346" spans="3:28" ht="15.75" customHeight="1" x14ac:dyDescent="0.25">
      <c r="C346" s="29"/>
      <c r="D346" s="29"/>
      <c r="E346" s="29"/>
      <c r="G346" s="29"/>
      <c r="R346" s="27"/>
      <c r="S346" s="25"/>
      <c r="T346" s="25"/>
      <c r="U346" s="25"/>
      <c r="V346" s="25"/>
      <c r="W346" s="25"/>
      <c r="X346" s="25"/>
      <c r="AB346" s="25"/>
    </row>
    <row r="347" spans="3:28" ht="15.75" customHeight="1" x14ac:dyDescent="0.25">
      <c r="C347" s="29"/>
      <c r="D347" s="29"/>
      <c r="E347" s="29"/>
      <c r="G347" s="29"/>
      <c r="R347" s="27"/>
      <c r="S347" s="25"/>
      <c r="T347" s="25"/>
      <c r="U347" s="25"/>
      <c r="V347" s="25"/>
      <c r="W347" s="25"/>
      <c r="X347" s="25"/>
      <c r="AB347" s="25"/>
    </row>
    <row r="348" spans="3:28" ht="15.75" customHeight="1" x14ac:dyDescent="0.25">
      <c r="C348" s="29"/>
      <c r="D348" s="29"/>
      <c r="E348" s="29"/>
      <c r="G348" s="29"/>
      <c r="R348" s="27"/>
      <c r="S348" s="25"/>
      <c r="T348" s="25"/>
      <c r="U348" s="25"/>
      <c r="V348" s="25"/>
      <c r="W348" s="25"/>
      <c r="X348" s="25"/>
      <c r="AB348" s="25"/>
    </row>
    <row r="349" spans="3:28" ht="15.75" customHeight="1" x14ac:dyDescent="0.25">
      <c r="C349" s="29"/>
      <c r="D349" s="29"/>
      <c r="E349" s="29"/>
      <c r="G349" s="29"/>
      <c r="R349" s="27"/>
      <c r="S349" s="25"/>
      <c r="T349" s="25"/>
      <c r="U349" s="25"/>
      <c r="V349" s="25"/>
      <c r="W349" s="25"/>
      <c r="X349" s="25"/>
      <c r="AB349" s="25"/>
    </row>
    <row r="350" spans="3:28" ht="15.75" customHeight="1" x14ac:dyDescent="0.25">
      <c r="C350" s="29"/>
      <c r="D350" s="29"/>
      <c r="E350" s="29"/>
      <c r="G350" s="29"/>
      <c r="R350" s="27"/>
      <c r="S350" s="25"/>
      <c r="T350" s="25"/>
      <c r="U350" s="25"/>
      <c r="V350" s="25"/>
      <c r="W350" s="25"/>
      <c r="X350" s="25"/>
      <c r="AB350" s="25"/>
    </row>
    <row r="351" spans="3:28" ht="15.75" customHeight="1" x14ac:dyDescent="0.25">
      <c r="C351" s="29"/>
      <c r="D351" s="29"/>
      <c r="E351" s="29"/>
      <c r="G351" s="29"/>
      <c r="R351" s="27"/>
      <c r="S351" s="25"/>
      <c r="T351" s="25"/>
      <c r="U351" s="25"/>
      <c r="V351" s="25"/>
      <c r="W351" s="25"/>
      <c r="X351" s="25"/>
      <c r="AB351" s="25"/>
    </row>
    <row r="352" spans="3:28" ht="15.75" customHeight="1" x14ac:dyDescent="0.25">
      <c r="C352" s="29"/>
      <c r="D352" s="29"/>
      <c r="E352" s="29"/>
      <c r="G352" s="29"/>
      <c r="R352" s="27"/>
      <c r="S352" s="25"/>
      <c r="T352" s="25"/>
      <c r="U352" s="25"/>
      <c r="V352" s="25"/>
      <c r="W352" s="25"/>
      <c r="X352" s="25"/>
      <c r="AB352" s="25"/>
    </row>
    <row r="353" spans="3:28" ht="15.75" customHeight="1" x14ac:dyDescent="0.25">
      <c r="C353" s="29"/>
      <c r="D353" s="29"/>
      <c r="E353" s="29"/>
      <c r="G353" s="29"/>
      <c r="R353" s="27"/>
      <c r="S353" s="25"/>
      <c r="T353" s="25"/>
      <c r="U353" s="25"/>
      <c r="V353" s="25"/>
      <c r="W353" s="25"/>
      <c r="X353" s="25"/>
      <c r="AB353" s="25"/>
    </row>
    <row r="354" spans="3:28" ht="15.75" customHeight="1" x14ac:dyDescent="0.25">
      <c r="C354" s="29"/>
      <c r="D354" s="29"/>
      <c r="E354" s="29"/>
      <c r="G354" s="29"/>
      <c r="R354" s="27"/>
      <c r="S354" s="25"/>
      <c r="T354" s="25"/>
      <c r="U354" s="25"/>
      <c r="V354" s="25"/>
      <c r="W354" s="25"/>
      <c r="X354" s="25"/>
      <c r="AB354" s="25"/>
    </row>
    <row r="355" spans="3:28" ht="15.75" customHeight="1" x14ac:dyDescent="0.25">
      <c r="C355" s="29"/>
      <c r="D355" s="29"/>
      <c r="E355" s="29"/>
      <c r="G355" s="29"/>
      <c r="R355" s="27"/>
      <c r="S355" s="25"/>
      <c r="T355" s="25"/>
      <c r="U355" s="25"/>
      <c r="V355" s="25"/>
      <c r="W355" s="25"/>
      <c r="X355" s="25"/>
      <c r="AB355" s="25"/>
    </row>
    <row r="356" spans="3:28" ht="15.75" customHeight="1" x14ac:dyDescent="0.25">
      <c r="C356" s="29"/>
      <c r="D356" s="29"/>
      <c r="E356" s="29"/>
      <c r="G356" s="29"/>
      <c r="R356" s="27"/>
      <c r="S356" s="25"/>
      <c r="T356" s="25"/>
      <c r="U356" s="25"/>
      <c r="V356" s="25"/>
      <c r="W356" s="25"/>
      <c r="X356" s="25"/>
      <c r="AB356" s="25"/>
    </row>
    <row r="357" spans="3:28" ht="15.75" customHeight="1" x14ac:dyDescent="0.25">
      <c r="C357" s="29"/>
      <c r="D357" s="29"/>
      <c r="E357" s="29"/>
      <c r="G357" s="29"/>
      <c r="R357" s="27"/>
      <c r="S357" s="25"/>
      <c r="T357" s="25"/>
      <c r="U357" s="25"/>
      <c r="V357" s="25"/>
      <c r="W357" s="25"/>
      <c r="X357" s="25"/>
      <c r="AB357" s="25"/>
    </row>
    <row r="358" spans="3:28" ht="15.75" customHeight="1" x14ac:dyDescent="0.25">
      <c r="C358" s="29"/>
      <c r="D358" s="29"/>
      <c r="E358" s="29"/>
      <c r="G358" s="29"/>
      <c r="R358" s="27"/>
      <c r="S358" s="25"/>
      <c r="T358" s="25"/>
      <c r="U358" s="25"/>
      <c r="V358" s="25"/>
      <c r="W358" s="25"/>
      <c r="X358" s="25"/>
      <c r="AB358" s="25"/>
    </row>
    <row r="359" spans="3:28" ht="15.75" customHeight="1" x14ac:dyDescent="0.25">
      <c r="C359" s="29"/>
      <c r="D359" s="29"/>
      <c r="E359" s="29"/>
      <c r="G359" s="29"/>
      <c r="R359" s="27"/>
      <c r="S359" s="25"/>
      <c r="T359" s="25"/>
      <c r="U359" s="25"/>
      <c r="V359" s="25"/>
      <c r="W359" s="25"/>
      <c r="X359" s="25"/>
      <c r="AB359" s="25"/>
    </row>
    <row r="360" spans="3:28" ht="15.75" customHeight="1" x14ac:dyDescent="0.25">
      <c r="C360" s="29"/>
      <c r="D360" s="29"/>
      <c r="E360" s="29"/>
      <c r="G360" s="29"/>
      <c r="R360" s="27"/>
      <c r="S360" s="25"/>
      <c r="T360" s="25"/>
      <c r="U360" s="25"/>
      <c r="V360" s="25"/>
      <c r="W360" s="25"/>
      <c r="X360" s="25"/>
      <c r="AB360" s="25"/>
    </row>
    <row r="361" spans="3:28" ht="15.75" customHeight="1" x14ac:dyDescent="0.25">
      <c r="C361" s="29"/>
      <c r="D361" s="29"/>
      <c r="E361" s="29"/>
      <c r="G361" s="29"/>
      <c r="R361" s="27"/>
      <c r="S361" s="25"/>
      <c r="T361" s="25"/>
      <c r="U361" s="25"/>
      <c r="V361" s="25"/>
      <c r="W361" s="25"/>
      <c r="X361" s="25"/>
      <c r="AB361" s="25"/>
    </row>
    <row r="362" spans="3:28" ht="15.75" customHeight="1" x14ac:dyDescent="0.25">
      <c r="C362" s="29"/>
      <c r="D362" s="29"/>
      <c r="E362" s="29"/>
      <c r="G362" s="29"/>
      <c r="R362" s="27"/>
      <c r="S362" s="25"/>
      <c r="T362" s="25"/>
      <c r="U362" s="25"/>
      <c r="V362" s="25"/>
      <c r="W362" s="25"/>
      <c r="X362" s="25"/>
      <c r="AB362" s="25"/>
    </row>
    <row r="363" spans="3:28" ht="15.75" customHeight="1" x14ac:dyDescent="0.25">
      <c r="C363" s="29"/>
      <c r="D363" s="29"/>
      <c r="E363" s="29"/>
      <c r="G363" s="29"/>
      <c r="R363" s="27"/>
      <c r="S363" s="25"/>
      <c r="T363" s="25"/>
      <c r="U363" s="25"/>
      <c r="V363" s="25"/>
      <c r="W363" s="25"/>
      <c r="X363" s="25"/>
      <c r="AB363" s="25"/>
    </row>
    <row r="364" spans="3:28" ht="15.75" customHeight="1" x14ac:dyDescent="0.25">
      <c r="C364" s="29"/>
      <c r="D364" s="29"/>
      <c r="E364" s="29"/>
      <c r="G364" s="29"/>
      <c r="R364" s="27"/>
      <c r="S364" s="25"/>
      <c r="T364" s="25"/>
      <c r="U364" s="25"/>
      <c r="V364" s="25"/>
      <c r="W364" s="25"/>
      <c r="X364" s="25"/>
      <c r="AB364" s="25"/>
    </row>
    <row r="365" spans="3:28" ht="15.75" customHeight="1" x14ac:dyDescent="0.25">
      <c r="C365" s="29"/>
      <c r="D365" s="29"/>
      <c r="E365" s="29"/>
      <c r="G365" s="29"/>
      <c r="R365" s="27"/>
      <c r="S365" s="25"/>
      <c r="T365" s="25"/>
      <c r="U365" s="25"/>
      <c r="V365" s="25"/>
      <c r="W365" s="25"/>
      <c r="X365" s="25"/>
      <c r="AB365" s="25"/>
    </row>
    <row r="366" spans="3:28" ht="15.75" customHeight="1" x14ac:dyDescent="0.25">
      <c r="C366" s="29"/>
      <c r="D366" s="29"/>
      <c r="E366" s="29"/>
      <c r="G366" s="29"/>
      <c r="R366" s="27"/>
      <c r="S366" s="25"/>
      <c r="T366" s="25"/>
      <c r="U366" s="25"/>
      <c r="V366" s="25"/>
      <c r="W366" s="25"/>
      <c r="X366" s="25"/>
      <c r="AB366" s="25"/>
    </row>
    <row r="367" spans="3:28" ht="15.75" customHeight="1" x14ac:dyDescent="0.25">
      <c r="C367" s="29"/>
      <c r="D367" s="29"/>
      <c r="E367" s="29"/>
      <c r="G367" s="29"/>
      <c r="R367" s="27"/>
      <c r="S367" s="25"/>
      <c r="T367" s="25"/>
      <c r="U367" s="25"/>
      <c r="V367" s="25"/>
      <c r="W367" s="25"/>
      <c r="X367" s="25"/>
      <c r="AB367" s="25"/>
    </row>
    <row r="368" spans="3:28" ht="15.75" customHeight="1" x14ac:dyDescent="0.25">
      <c r="C368" s="29"/>
      <c r="D368" s="29"/>
      <c r="E368" s="29"/>
      <c r="G368" s="29"/>
      <c r="R368" s="27"/>
      <c r="S368" s="25"/>
      <c r="T368" s="25"/>
      <c r="U368" s="25"/>
      <c r="V368" s="25"/>
      <c r="W368" s="25"/>
      <c r="X368" s="25"/>
      <c r="AB368" s="25"/>
    </row>
    <row r="369" spans="3:28" ht="15.75" customHeight="1" x14ac:dyDescent="0.25">
      <c r="C369" s="29"/>
      <c r="D369" s="29"/>
      <c r="E369" s="29"/>
      <c r="G369" s="29"/>
      <c r="R369" s="27"/>
      <c r="S369" s="25"/>
      <c r="T369" s="25"/>
      <c r="U369" s="25"/>
      <c r="V369" s="25"/>
      <c r="W369" s="25"/>
      <c r="X369" s="25"/>
      <c r="AB369" s="25"/>
    </row>
    <row r="370" spans="3:28" ht="15.75" customHeight="1" x14ac:dyDescent="0.25">
      <c r="C370" s="29"/>
      <c r="D370" s="29"/>
      <c r="E370" s="29"/>
      <c r="G370" s="29"/>
      <c r="R370" s="27"/>
      <c r="S370" s="25"/>
      <c r="T370" s="25"/>
      <c r="U370" s="25"/>
      <c r="V370" s="25"/>
      <c r="W370" s="25"/>
      <c r="X370" s="25"/>
      <c r="AB370" s="25"/>
    </row>
    <row r="371" spans="3:28" ht="15.75" customHeight="1" x14ac:dyDescent="0.25">
      <c r="C371" s="29"/>
      <c r="D371" s="29"/>
      <c r="E371" s="29"/>
      <c r="G371" s="29"/>
      <c r="R371" s="27"/>
      <c r="S371" s="25"/>
      <c r="T371" s="25"/>
      <c r="U371" s="25"/>
      <c r="V371" s="25"/>
      <c r="W371" s="25"/>
      <c r="X371" s="25"/>
      <c r="AB371" s="25"/>
    </row>
    <row r="372" spans="3:28" ht="15.75" customHeight="1" x14ac:dyDescent="0.25">
      <c r="C372" s="29"/>
      <c r="D372" s="29"/>
      <c r="E372" s="29"/>
      <c r="G372" s="29"/>
      <c r="R372" s="27"/>
      <c r="S372" s="25"/>
      <c r="T372" s="25"/>
      <c r="U372" s="25"/>
      <c r="V372" s="25"/>
      <c r="W372" s="25"/>
      <c r="X372" s="25"/>
      <c r="AB372" s="25"/>
    </row>
    <row r="373" spans="3:28" ht="15.75" customHeight="1" x14ac:dyDescent="0.25">
      <c r="C373" s="29"/>
      <c r="D373" s="29"/>
      <c r="E373" s="29"/>
      <c r="G373" s="29"/>
      <c r="R373" s="27"/>
      <c r="S373" s="25"/>
      <c r="T373" s="25"/>
      <c r="U373" s="25"/>
      <c r="V373" s="25"/>
      <c r="W373" s="25"/>
      <c r="X373" s="25"/>
      <c r="AB373" s="25"/>
    </row>
    <row r="374" spans="3:28" ht="15.75" customHeight="1" x14ac:dyDescent="0.25">
      <c r="C374" s="29"/>
      <c r="D374" s="29"/>
      <c r="E374" s="29"/>
      <c r="G374" s="29"/>
      <c r="R374" s="27"/>
      <c r="S374" s="25"/>
      <c r="T374" s="25"/>
      <c r="U374" s="25"/>
      <c r="V374" s="25"/>
      <c r="W374" s="25"/>
      <c r="X374" s="25"/>
      <c r="AB374" s="25"/>
    </row>
    <row r="375" spans="3:28" ht="15.75" customHeight="1" x14ac:dyDescent="0.25">
      <c r="C375" s="29"/>
      <c r="D375" s="29"/>
      <c r="E375" s="29"/>
      <c r="G375" s="29"/>
      <c r="R375" s="27"/>
      <c r="S375" s="25"/>
      <c r="T375" s="25"/>
      <c r="U375" s="25"/>
      <c r="V375" s="25"/>
      <c r="W375" s="25"/>
      <c r="X375" s="25"/>
      <c r="AB375" s="25"/>
    </row>
    <row r="376" spans="3:28" ht="15.75" customHeight="1" x14ac:dyDescent="0.25">
      <c r="C376" s="29"/>
      <c r="D376" s="29"/>
      <c r="E376" s="29"/>
      <c r="G376" s="29"/>
      <c r="R376" s="27"/>
      <c r="S376" s="25"/>
      <c r="T376" s="25"/>
      <c r="U376" s="25"/>
      <c r="V376" s="25"/>
      <c r="W376" s="25"/>
      <c r="X376" s="25"/>
      <c r="AB376" s="25"/>
    </row>
    <row r="377" spans="3:28" ht="15.75" customHeight="1" x14ac:dyDescent="0.25">
      <c r="C377" s="29"/>
      <c r="D377" s="29"/>
      <c r="E377" s="29"/>
      <c r="G377" s="29"/>
      <c r="R377" s="27"/>
      <c r="S377" s="25"/>
      <c r="T377" s="25"/>
      <c r="U377" s="25"/>
      <c r="V377" s="25"/>
      <c r="W377" s="25"/>
      <c r="X377" s="25"/>
      <c r="AB377" s="25"/>
    </row>
    <row r="378" spans="3:28" ht="15.75" customHeight="1" x14ac:dyDescent="0.25">
      <c r="C378" s="29"/>
      <c r="D378" s="29"/>
      <c r="E378" s="29"/>
      <c r="G378" s="29"/>
      <c r="R378" s="27"/>
      <c r="S378" s="25"/>
      <c r="T378" s="25"/>
      <c r="U378" s="25"/>
      <c r="V378" s="25"/>
      <c r="W378" s="25"/>
      <c r="X378" s="25"/>
      <c r="AB378" s="25"/>
    </row>
    <row r="379" spans="3:28" ht="15.75" customHeight="1" x14ac:dyDescent="0.25">
      <c r="C379" s="29"/>
      <c r="D379" s="29"/>
      <c r="E379" s="29"/>
      <c r="G379" s="29"/>
      <c r="R379" s="27"/>
      <c r="S379" s="25"/>
      <c r="T379" s="25"/>
      <c r="U379" s="25"/>
      <c r="V379" s="25"/>
      <c r="W379" s="25"/>
      <c r="X379" s="25"/>
      <c r="AB379" s="25"/>
    </row>
    <row r="380" spans="3:28" ht="15.75" customHeight="1" x14ac:dyDescent="0.25">
      <c r="C380" s="29"/>
      <c r="D380" s="29"/>
      <c r="E380" s="29"/>
      <c r="G380" s="29"/>
      <c r="R380" s="27"/>
      <c r="S380" s="25"/>
      <c r="T380" s="25"/>
      <c r="U380" s="25"/>
      <c r="V380" s="25"/>
      <c r="W380" s="25"/>
      <c r="X380" s="25"/>
      <c r="AB380" s="25"/>
    </row>
    <row r="381" spans="3:28" ht="15.75" customHeight="1" x14ac:dyDescent="0.25">
      <c r="C381" s="29"/>
      <c r="D381" s="29"/>
      <c r="E381" s="29"/>
      <c r="G381" s="29"/>
      <c r="R381" s="27"/>
      <c r="S381" s="25"/>
      <c r="T381" s="25"/>
      <c r="U381" s="25"/>
      <c r="V381" s="25"/>
      <c r="W381" s="25"/>
      <c r="X381" s="25"/>
      <c r="AB381" s="25"/>
    </row>
    <row r="382" spans="3:28" ht="15.75" customHeight="1" x14ac:dyDescent="0.25">
      <c r="C382" s="29"/>
      <c r="D382" s="29"/>
      <c r="E382" s="29"/>
      <c r="G382" s="29"/>
      <c r="R382" s="27"/>
      <c r="S382" s="25"/>
      <c r="T382" s="25"/>
      <c r="U382" s="25"/>
      <c r="V382" s="25"/>
      <c r="W382" s="25"/>
      <c r="X382" s="25"/>
      <c r="AB382" s="25"/>
    </row>
    <row r="383" spans="3:28" ht="15.75" customHeight="1" x14ac:dyDescent="0.25">
      <c r="C383" s="29"/>
      <c r="D383" s="29"/>
      <c r="E383" s="29"/>
      <c r="G383" s="29"/>
      <c r="R383" s="27"/>
      <c r="S383" s="25"/>
      <c r="T383" s="25"/>
      <c r="U383" s="25"/>
      <c r="V383" s="25"/>
      <c r="W383" s="25"/>
      <c r="X383" s="25"/>
      <c r="AB383" s="25"/>
    </row>
    <row r="384" spans="3:28" ht="15.75" customHeight="1" x14ac:dyDescent="0.25">
      <c r="C384" s="29"/>
      <c r="D384" s="29"/>
      <c r="E384" s="29"/>
      <c r="G384" s="29"/>
      <c r="R384" s="27"/>
      <c r="S384" s="25"/>
      <c r="T384" s="25"/>
      <c r="U384" s="25"/>
      <c r="V384" s="25"/>
      <c r="W384" s="25"/>
      <c r="X384" s="25"/>
      <c r="AB384" s="25"/>
    </row>
    <row r="385" spans="3:28" ht="15.75" customHeight="1" x14ac:dyDescent="0.25">
      <c r="C385" s="29"/>
      <c r="D385" s="29"/>
      <c r="E385" s="29"/>
      <c r="G385" s="29"/>
      <c r="R385" s="27"/>
      <c r="S385" s="25"/>
      <c r="T385" s="25"/>
      <c r="U385" s="25"/>
      <c r="V385" s="25"/>
      <c r="W385" s="25"/>
      <c r="X385" s="25"/>
      <c r="AB385" s="25"/>
    </row>
    <row r="386" spans="3:28" ht="15.75" customHeight="1" x14ac:dyDescent="0.25">
      <c r="C386" s="29"/>
      <c r="D386" s="29"/>
      <c r="E386" s="29"/>
      <c r="G386" s="29"/>
      <c r="R386" s="27"/>
      <c r="S386" s="25"/>
      <c r="T386" s="25"/>
      <c r="U386" s="25"/>
      <c r="V386" s="25"/>
      <c r="W386" s="25"/>
      <c r="X386" s="25"/>
      <c r="AB386" s="25"/>
    </row>
    <row r="387" spans="3:28" ht="15.75" customHeight="1" x14ac:dyDescent="0.25">
      <c r="C387" s="29"/>
      <c r="D387" s="29"/>
      <c r="E387" s="29"/>
      <c r="G387" s="29"/>
      <c r="R387" s="27"/>
      <c r="S387" s="25"/>
      <c r="T387" s="25"/>
      <c r="U387" s="25"/>
      <c r="V387" s="25"/>
      <c r="W387" s="25"/>
      <c r="X387" s="25"/>
      <c r="AB387" s="25"/>
    </row>
    <row r="388" spans="3:28" ht="15.75" customHeight="1" x14ac:dyDescent="0.25">
      <c r="C388" s="29"/>
      <c r="D388" s="29"/>
      <c r="E388" s="29"/>
      <c r="G388" s="29"/>
      <c r="R388" s="27"/>
      <c r="S388" s="25"/>
      <c r="T388" s="25"/>
      <c r="U388" s="25"/>
      <c r="V388" s="25"/>
      <c r="W388" s="25"/>
      <c r="X388" s="25"/>
      <c r="AB388" s="25"/>
    </row>
    <row r="389" spans="3:28" ht="15.75" customHeight="1" x14ac:dyDescent="0.25">
      <c r="C389" s="29"/>
      <c r="D389" s="29"/>
      <c r="E389" s="29"/>
      <c r="G389" s="29"/>
      <c r="R389" s="27"/>
      <c r="S389" s="25"/>
      <c r="T389" s="25"/>
      <c r="U389" s="25"/>
      <c r="V389" s="25"/>
      <c r="W389" s="25"/>
      <c r="X389" s="25"/>
      <c r="AB389" s="25"/>
    </row>
    <row r="390" spans="3:28" ht="15.75" customHeight="1" x14ac:dyDescent="0.25">
      <c r="C390" s="29"/>
      <c r="D390" s="29"/>
      <c r="E390" s="29"/>
      <c r="G390" s="29"/>
      <c r="R390" s="27"/>
      <c r="S390" s="25"/>
      <c r="T390" s="25"/>
      <c r="U390" s="25"/>
      <c r="V390" s="25"/>
      <c r="W390" s="25"/>
      <c r="X390" s="25"/>
      <c r="AB390" s="25"/>
    </row>
    <row r="391" spans="3:28" ht="15.75" customHeight="1" x14ac:dyDescent="0.25">
      <c r="C391" s="29"/>
      <c r="D391" s="29"/>
      <c r="E391" s="29"/>
      <c r="G391" s="29"/>
      <c r="R391" s="27"/>
      <c r="S391" s="25"/>
      <c r="T391" s="25"/>
      <c r="U391" s="25"/>
      <c r="V391" s="25"/>
      <c r="W391" s="25"/>
      <c r="X391" s="25"/>
      <c r="AB391" s="25"/>
    </row>
    <row r="392" spans="3:28" ht="15.75" customHeight="1" x14ac:dyDescent="0.25">
      <c r="C392" s="29"/>
      <c r="D392" s="29"/>
      <c r="E392" s="29"/>
      <c r="G392" s="29"/>
      <c r="R392" s="27"/>
      <c r="S392" s="25"/>
      <c r="T392" s="25"/>
      <c r="U392" s="25"/>
      <c r="V392" s="25"/>
      <c r="W392" s="25"/>
      <c r="X392" s="25"/>
      <c r="AB392" s="25"/>
    </row>
    <row r="393" spans="3:28" ht="15.75" customHeight="1" x14ac:dyDescent="0.25">
      <c r="C393" s="29"/>
      <c r="D393" s="29"/>
      <c r="E393" s="29"/>
      <c r="G393" s="29"/>
      <c r="R393" s="27"/>
      <c r="S393" s="25"/>
      <c r="T393" s="25"/>
      <c r="U393" s="25"/>
      <c r="V393" s="25"/>
      <c r="W393" s="25"/>
      <c r="X393" s="25"/>
      <c r="AB393" s="25"/>
    </row>
    <row r="394" spans="3:28" ht="15.75" customHeight="1" x14ac:dyDescent="0.25">
      <c r="C394" s="29"/>
      <c r="D394" s="29"/>
      <c r="E394" s="29"/>
      <c r="G394" s="29"/>
      <c r="R394" s="27"/>
      <c r="S394" s="25"/>
      <c r="T394" s="25"/>
      <c r="U394" s="25"/>
      <c r="V394" s="25"/>
      <c r="W394" s="25"/>
      <c r="X394" s="25"/>
      <c r="AB394" s="25"/>
    </row>
    <row r="395" spans="3:28" ht="15.75" customHeight="1" x14ac:dyDescent="0.25">
      <c r="C395" s="29"/>
      <c r="D395" s="29"/>
      <c r="E395" s="29"/>
      <c r="G395" s="29"/>
      <c r="R395" s="27"/>
      <c r="S395" s="25"/>
      <c r="T395" s="25"/>
      <c r="U395" s="25"/>
      <c r="V395" s="25"/>
      <c r="W395" s="25"/>
      <c r="X395" s="25"/>
      <c r="AB395" s="25"/>
    </row>
    <row r="396" spans="3:28" ht="15.75" customHeight="1" x14ac:dyDescent="0.25">
      <c r="C396" s="29"/>
      <c r="D396" s="29"/>
      <c r="E396" s="29"/>
      <c r="G396" s="29"/>
      <c r="R396" s="27"/>
      <c r="S396" s="25"/>
      <c r="T396" s="25"/>
      <c r="U396" s="25"/>
      <c r="V396" s="25"/>
      <c r="W396" s="25"/>
      <c r="X396" s="25"/>
      <c r="AB396" s="25"/>
    </row>
    <row r="397" spans="3:28" ht="15.75" customHeight="1" x14ac:dyDescent="0.25">
      <c r="C397" s="29"/>
      <c r="D397" s="29"/>
      <c r="E397" s="29"/>
      <c r="G397" s="29"/>
      <c r="R397" s="27"/>
      <c r="S397" s="25"/>
      <c r="T397" s="25"/>
      <c r="U397" s="25"/>
      <c r="V397" s="25"/>
      <c r="W397" s="25"/>
      <c r="X397" s="25"/>
      <c r="AB397" s="25"/>
    </row>
    <row r="398" spans="3:28" ht="15.75" customHeight="1" x14ac:dyDescent="0.25">
      <c r="C398" s="29"/>
      <c r="D398" s="29"/>
      <c r="E398" s="29"/>
      <c r="G398" s="29"/>
      <c r="R398" s="27"/>
      <c r="S398" s="25"/>
      <c r="T398" s="25"/>
      <c r="U398" s="25"/>
      <c r="V398" s="25"/>
      <c r="W398" s="25"/>
      <c r="X398" s="25"/>
      <c r="AB398" s="25"/>
    </row>
    <row r="399" spans="3:28" ht="15.75" customHeight="1" x14ac:dyDescent="0.25">
      <c r="C399" s="29"/>
      <c r="D399" s="29"/>
      <c r="E399" s="29"/>
      <c r="G399" s="29"/>
      <c r="R399" s="27"/>
      <c r="S399" s="25"/>
      <c r="T399" s="25"/>
      <c r="U399" s="25"/>
      <c r="V399" s="25"/>
      <c r="W399" s="25"/>
      <c r="X399" s="25"/>
      <c r="AB399" s="25"/>
    </row>
    <row r="400" spans="3:28" ht="15.75" customHeight="1" x14ac:dyDescent="0.25">
      <c r="C400" s="29"/>
      <c r="D400" s="29"/>
      <c r="E400" s="29"/>
      <c r="G400" s="29"/>
      <c r="R400" s="27"/>
      <c r="S400" s="25"/>
      <c r="T400" s="25"/>
      <c r="U400" s="25"/>
      <c r="V400" s="25"/>
      <c r="W400" s="25"/>
      <c r="X400" s="25"/>
      <c r="AB400" s="25"/>
    </row>
    <row r="401" spans="3:28" ht="15.75" customHeight="1" x14ac:dyDescent="0.25">
      <c r="C401" s="29"/>
      <c r="D401" s="29"/>
      <c r="E401" s="29"/>
      <c r="G401" s="29"/>
      <c r="R401" s="27"/>
      <c r="S401" s="25"/>
      <c r="T401" s="25"/>
      <c r="U401" s="25"/>
      <c r="V401" s="25"/>
      <c r="W401" s="25"/>
      <c r="X401" s="25"/>
      <c r="AB401" s="25"/>
    </row>
    <row r="402" spans="3:28" ht="15.75" customHeight="1" x14ac:dyDescent="0.25">
      <c r="C402" s="29"/>
      <c r="D402" s="29"/>
      <c r="E402" s="29"/>
      <c r="G402" s="29"/>
      <c r="R402" s="27"/>
      <c r="S402" s="25"/>
      <c r="T402" s="25"/>
      <c r="U402" s="25"/>
      <c r="V402" s="25"/>
      <c r="W402" s="25"/>
      <c r="X402" s="25"/>
      <c r="AB402" s="25"/>
    </row>
    <row r="403" spans="3:28" ht="15.75" customHeight="1" x14ac:dyDescent="0.25">
      <c r="C403" s="29"/>
      <c r="D403" s="29"/>
      <c r="E403" s="29"/>
      <c r="G403" s="29"/>
      <c r="R403" s="27"/>
      <c r="S403" s="25"/>
      <c r="T403" s="25"/>
      <c r="U403" s="25"/>
      <c r="V403" s="25"/>
      <c r="W403" s="25"/>
      <c r="X403" s="25"/>
      <c r="AB403" s="25"/>
    </row>
    <row r="404" spans="3:28" ht="15.75" customHeight="1" x14ac:dyDescent="0.25">
      <c r="C404" s="29"/>
      <c r="D404" s="29"/>
      <c r="E404" s="29"/>
      <c r="G404" s="29"/>
      <c r="R404" s="27"/>
      <c r="S404" s="25"/>
      <c r="T404" s="25"/>
      <c r="U404" s="25"/>
      <c r="V404" s="25"/>
      <c r="W404" s="25"/>
      <c r="X404" s="25"/>
      <c r="AB404" s="25"/>
    </row>
    <row r="405" spans="3:28" ht="15.75" customHeight="1" x14ac:dyDescent="0.25">
      <c r="C405" s="29"/>
      <c r="D405" s="29"/>
      <c r="E405" s="29"/>
      <c r="G405" s="29"/>
      <c r="R405" s="27"/>
      <c r="S405" s="25"/>
      <c r="T405" s="25"/>
      <c r="U405" s="25"/>
      <c r="V405" s="25"/>
      <c r="W405" s="25"/>
      <c r="X405" s="25"/>
      <c r="AB405" s="25"/>
    </row>
    <row r="406" spans="3:28" ht="15.75" customHeight="1" x14ac:dyDescent="0.25">
      <c r="C406" s="29"/>
      <c r="D406" s="29"/>
      <c r="E406" s="29"/>
      <c r="G406" s="29"/>
      <c r="R406" s="27"/>
      <c r="S406" s="25"/>
      <c r="T406" s="25"/>
      <c r="U406" s="25"/>
      <c r="V406" s="25"/>
      <c r="W406" s="25"/>
      <c r="X406" s="25"/>
      <c r="AB406" s="25"/>
    </row>
    <row r="407" spans="3:28" ht="15.75" customHeight="1" x14ac:dyDescent="0.25">
      <c r="C407" s="29"/>
      <c r="D407" s="29"/>
      <c r="E407" s="29"/>
      <c r="G407" s="29"/>
      <c r="R407" s="27"/>
      <c r="S407" s="25"/>
      <c r="T407" s="25"/>
      <c r="U407" s="25"/>
      <c r="V407" s="25"/>
      <c r="W407" s="25"/>
      <c r="X407" s="25"/>
      <c r="AB407" s="25"/>
    </row>
    <row r="408" spans="3:28" ht="15.75" customHeight="1" x14ac:dyDescent="0.25">
      <c r="C408" s="29"/>
      <c r="D408" s="29"/>
      <c r="E408" s="29"/>
      <c r="G408" s="29"/>
      <c r="R408" s="27"/>
      <c r="S408" s="25"/>
      <c r="T408" s="25"/>
      <c r="U408" s="25"/>
      <c r="V408" s="25"/>
      <c r="W408" s="25"/>
      <c r="X408" s="25"/>
      <c r="AB408" s="25"/>
    </row>
    <row r="409" spans="3:28" ht="15.75" customHeight="1" x14ac:dyDescent="0.25">
      <c r="C409" s="29"/>
      <c r="D409" s="29"/>
      <c r="E409" s="29"/>
      <c r="G409" s="29"/>
      <c r="R409" s="27"/>
      <c r="S409" s="25"/>
      <c r="T409" s="25"/>
      <c r="U409" s="25"/>
      <c r="V409" s="25"/>
      <c r="W409" s="25"/>
      <c r="X409" s="25"/>
      <c r="AB409" s="25"/>
    </row>
    <row r="410" spans="3:28" ht="15.75" customHeight="1" x14ac:dyDescent="0.25">
      <c r="C410" s="29"/>
      <c r="D410" s="29"/>
      <c r="E410" s="29"/>
      <c r="G410" s="29"/>
      <c r="R410" s="27"/>
      <c r="S410" s="25"/>
      <c r="T410" s="25"/>
      <c r="U410" s="25"/>
      <c r="V410" s="25"/>
      <c r="W410" s="25"/>
      <c r="X410" s="25"/>
      <c r="AB410" s="25"/>
    </row>
    <row r="411" spans="3:28" ht="15.75" customHeight="1" x14ac:dyDescent="0.25">
      <c r="C411" s="29"/>
      <c r="D411" s="29"/>
      <c r="E411" s="29"/>
      <c r="G411" s="29"/>
      <c r="R411" s="27"/>
      <c r="S411" s="25"/>
      <c r="T411" s="25"/>
      <c r="U411" s="25"/>
      <c r="V411" s="25"/>
      <c r="W411" s="25"/>
      <c r="X411" s="25"/>
      <c r="AB411" s="25"/>
    </row>
    <row r="412" spans="3:28" ht="15.75" customHeight="1" x14ac:dyDescent="0.25">
      <c r="C412" s="29"/>
      <c r="D412" s="29"/>
      <c r="E412" s="29"/>
      <c r="G412" s="29"/>
      <c r="R412" s="27"/>
      <c r="S412" s="25"/>
      <c r="T412" s="25"/>
      <c r="U412" s="25"/>
      <c r="V412" s="25"/>
      <c r="W412" s="25"/>
      <c r="X412" s="25"/>
      <c r="AB412" s="25"/>
    </row>
    <row r="413" spans="3:28" ht="15.75" customHeight="1" x14ac:dyDescent="0.25">
      <c r="C413" s="29"/>
      <c r="D413" s="29"/>
      <c r="E413" s="29"/>
      <c r="G413" s="29"/>
      <c r="R413" s="27"/>
      <c r="S413" s="25"/>
      <c r="T413" s="25"/>
      <c r="U413" s="25"/>
      <c r="V413" s="25"/>
      <c r="W413" s="25"/>
      <c r="X413" s="25"/>
      <c r="AB413" s="25"/>
    </row>
    <row r="414" spans="3:28" ht="15.75" customHeight="1" x14ac:dyDescent="0.25">
      <c r="C414" s="29"/>
      <c r="D414" s="29"/>
      <c r="E414" s="29"/>
      <c r="G414" s="29"/>
      <c r="R414" s="27"/>
      <c r="S414" s="25"/>
      <c r="T414" s="25"/>
      <c r="U414" s="25"/>
      <c r="V414" s="25"/>
      <c r="W414" s="25"/>
      <c r="X414" s="25"/>
      <c r="AB414" s="25"/>
    </row>
    <row r="415" spans="3:28" ht="15.75" customHeight="1" x14ac:dyDescent="0.25">
      <c r="C415" s="29"/>
      <c r="D415" s="29"/>
      <c r="E415" s="29"/>
      <c r="G415" s="29"/>
      <c r="R415" s="27"/>
      <c r="S415" s="25"/>
      <c r="T415" s="25"/>
      <c r="U415" s="25"/>
      <c r="V415" s="25"/>
      <c r="W415" s="25"/>
      <c r="X415" s="25"/>
      <c r="AB415" s="25"/>
    </row>
    <row r="416" spans="3:28" ht="15.75" customHeight="1" x14ac:dyDescent="0.25">
      <c r="C416" s="29"/>
      <c r="D416" s="29"/>
      <c r="E416" s="29"/>
      <c r="G416" s="29"/>
      <c r="R416" s="27"/>
      <c r="S416" s="25"/>
      <c r="T416" s="25"/>
      <c r="U416" s="25"/>
      <c r="V416" s="25"/>
      <c r="W416" s="25"/>
      <c r="X416" s="25"/>
      <c r="AB416" s="25"/>
    </row>
    <row r="417" spans="3:28" ht="15.75" customHeight="1" x14ac:dyDescent="0.25">
      <c r="C417" s="29"/>
      <c r="D417" s="29"/>
      <c r="E417" s="29"/>
      <c r="G417" s="29"/>
      <c r="R417" s="27"/>
      <c r="S417" s="25"/>
      <c r="T417" s="25"/>
      <c r="U417" s="25"/>
      <c r="V417" s="25"/>
      <c r="W417" s="25"/>
      <c r="X417" s="25"/>
      <c r="AB417" s="25"/>
    </row>
    <row r="418" spans="3:28" ht="15.75" customHeight="1" x14ac:dyDescent="0.25">
      <c r="C418" s="29"/>
      <c r="D418" s="29"/>
      <c r="E418" s="29"/>
      <c r="G418" s="29"/>
      <c r="R418" s="27"/>
      <c r="S418" s="25"/>
      <c r="T418" s="25"/>
      <c r="U418" s="25"/>
      <c r="V418" s="25"/>
      <c r="W418" s="25"/>
      <c r="X418" s="25"/>
      <c r="AB418" s="25"/>
    </row>
    <row r="419" spans="3:28" ht="15.75" customHeight="1" x14ac:dyDescent="0.25">
      <c r="C419" s="29"/>
      <c r="D419" s="29"/>
      <c r="E419" s="29"/>
      <c r="G419" s="29"/>
      <c r="R419" s="27"/>
      <c r="S419" s="25"/>
      <c r="T419" s="25"/>
      <c r="U419" s="25"/>
      <c r="V419" s="25"/>
      <c r="W419" s="25"/>
      <c r="X419" s="25"/>
      <c r="AB419" s="25"/>
    </row>
    <row r="420" spans="3:28" ht="15.75" customHeight="1" x14ac:dyDescent="0.25">
      <c r="C420" s="29"/>
      <c r="D420" s="29"/>
      <c r="E420" s="29"/>
      <c r="G420" s="29"/>
      <c r="R420" s="27"/>
      <c r="S420" s="25"/>
      <c r="T420" s="25"/>
      <c r="U420" s="25"/>
      <c r="V420" s="25"/>
      <c r="W420" s="25"/>
      <c r="X420" s="25"/>
      <c r="AB420" s="25"/>
    </row>
    <row r="421" spans="3:28" ht="15.75" customHeight="1" x14ac:dyDescent="0.25">
      <c r="C421" s="29"/>
      <c r="D421" s="29"/>
      <c r="E421" s="29"/>
      <c r="G421" s="29"/>
      <c r="R421" s="27"/>
      <c r="S421" s="25"/>
      <c r="T421" s="25"/>
      <c r="U421" s="25"/>
      <c r="V421" s="25"/>
      <c r="W421" s="25"/>
      <c r="X421" s="25"/>
      <c r="AB421" s="25"/>
    </row>
    <row r="422" spans="3:28" ht="15.75" customHeight="1" x14ac:dyDescent="0.25">
      <c r="C422" s="29"/>
      <c r="D422" s="29"/>
      <c r="E422" s="29"/>
      <c r="G422" s="29"/>
      <c r="R422" s="27"/>
      <c r="S422" s="25"/>
      <c r="T422" s="25"/>
      <c r="U422" s="25"/>
      <c r="V422" s="25"/>
      <c r="W422" s="25"/>
      <c r="X422" s="25"/>
      <c r="AB422" s="25"/>
    </row>
    <row r="423" spans="3:28" ht="15.75" customHeight="1" x14ac:dyDescent="0.25">
      <c r="C423" s="29"/>
      <c r="D423" s="29"/>
      <c r="E423" s="29"/>
      <c r="G423" s="29"/>
      <c r="R423" s="27"/>
      <c r="S423" s="25"/>
      <c r="T423" s="25"/>
      <c r="U423" s="25"/>
      <c r="V423" s="25"/>
      <c r="W423" s="25"/>
      <c r="X423" s="25"/>
      <c r="AB423" s="25"/>
    </row>
    <row r="424" spans="3:28" ht="15.75" customHeight="1" x14ac:dyDescent="0.25">
      <c r="C424" s="29"/>
      <c r="D424" s="29"/>
      <c r="E424" s="29"/>
      <c r="G424" s="29"/>
      <c r="R424" s="27"/>
      <c r="S424" s="25"/>
      <c r="T424" s="25"/>
      <c r="U424" s="25"/>
      <c r="V424" s="25"/>
      <c r="W424" s="25"/>
      <c r="X424" s="25"/>
      <c r="AB424" s="25"/>
    </row>
    <row r="425" spans="3:28" ht="15.75" customHeight="1" x14ac:dyDescent="0.25">
      <c r="C425" s="29"/>
      <c r="D425" s="29"/>
      <c r="E425" s="29"/>
      <c r="G425" s="29"/>
      <c r="R425" s="27"/>
      <c r="S425" s="25"/>
      <c r="T425" s="25"/>
      <c r="U425" s="25"/>
      <c r="V425" s="25"/>
      <c r="W425" s="25"/>
      <c r="X425" s="25"/>
      <c r="AB425" s="25"/>
    </row>
    <row r="426" spans="3:28" ht="15.75" customHeight="1" x14ac:dyDescent="0.25">
      <c r="C426" s="29"/>
      <c r="D426" s="29"/>
      <c r="E426" s="29"/>
      <c r="G426" s="29"/>
      <c r="R426" s="27"/>
      <c r="S426" s="25"/>
      <c r="T426" s="25"/>
      <c r="U426" s="25"/>
      <c r="V426" s="25"/>
      <c r="W426" s="25"/>
      <c r="X426" s="25"/>
      <c r="AB426" s="25"/>
    </row>
    <row r="427" spans="3:28" ht="15.75" customHeight="1" x14ac:dyDescent="0.25">
      <c r="C427" s="29"/>
      <c r="D427" s="29"/>
      <c r="E427" s="29"/>
      <c r="G427" s="29"/>
      <c r="R427" s="27"/>
      <c r="S427" s="25"/>
      <c r="T427" s="25"/>
      <c r="U427" s="25"/>
      <c r="V427" s="25"/>
      <c r="W427" s="25"/>
      <c r="X427" s="25"/>
      <c r="AB427" s="25"/>
    </row>
    <row r="428" spans="3:28" ht="15.75" customHeight="1" x14ac:dyDescent="0.25">
      <c r="C428" s="29"/>
      <c r="D428" s="29"/>
      <c r="E428" s="29"/>
      <c r="G428" s="29"/>
      <c r="R428" s="27"/>
      <c r="S428" s="25"/>
      <c r="T428" s="25"/>
      <c r="U428" s="25"/>
      <c r="V428" s="25"/>
      <c r="W428" s="25"/>
      <c r="X428" s="25"/>
      <c r="AB428" s="25"/>
    </row>
    <row r="429" spans="3:28" ht="15.75" customHeight="1" x14ac:dyDescent="0.25">
      <c r="C429" s="29"/>
      <c r="D429" s="29"/>
      <c r="E429" s="29"/>
      <c r="G429" s="29"/>
      <c r="R429" s="27"/>
      <c r="S429" s="25"/>
      <c r="T429" s="25"/>
      <c r="U429" s="25"/>
      <c r="V429" s="25"/>
      <c r="W429" s="25"/>
      <c r="X429" s="25"/>
      <c r="AB429" s="25"/>
    </row>
    <row r="430" spans="3:28" ht="15.75" customHeight="1" x14ac:dyDescent="0.25">
      <c r="C430" s="29"/>
      <c r="D430" s="29"/>
      <c r="E430" s="29"/>
      <c r="G430" s="29"/>
      <c r="R430" s="27"/>
      <c r="S430" s="25"/>
      <c r="T430" s="25"/>
      <c r="U430" s="25"/>
      <c r="V430" s="25"/>
      <c r="W430" s="25"/>
      <c r="X430" s="25"/>
      <c r="AB430" s="25"/>
    </row>
    <row r="431" spans="3:28" ht="15.75" customHeight="1" x14ac:dyDescent="0.25">
      <c r="C431" s="29"/>
      <c r="D431" s="29"/>
      <c r="E431" s="29"/>
      <c r="G431" s="29"/>
      <c r="R431" s="27"/>
      <c r="S431" s="25"/>
      <c r="T431" s="25"/>
      <c r="U431" s="25"/>
      <c r="V431" s="25"/>
      <c r="W431" s="25"/>
      <c r="X431" s="25"/>
      <c r="AB431" s="25"/>
    </row>
    <row r="432" spans="3:28" ht="15.75" customHeight="1" x14ac:dyDescent="0.25">
      <c r="C432" s="29"/>
      <c r="D432" s="29"/>
      <c r="E432" s="29"/>
      <c r="G432" s="29"/>
      <c r="R432" s="27"/>
      <c r="S432" s="25"/>
      <c r="T432" s="25"/>
      <c r="U432" s="25"/>
      <c r="V432" s="25"/>
      <c r="W432" s="25"/>
      <c r="X432" s="25"/>
      <c r="AB432" s="25"/>
    </row>
    <row r="433" spans="3:28" ht="15.75" customHeight="1" x14ac:dyDescent="0.25">
      <c r="C433" s="29"/>
      <c r="D433" s="29"/>
      <c r="E433" s="29"/>
      <c r="G433" s="29"/>
      <c r="R433" s="27"/>
      <c r="S433" s="25"/>
      <c r="T433" s="25"/>
      <c r="U433" s="25"/>
      <c r="V433" s="25"/>
      <c r="W433" s="25"/>
      <c r="X433" s="25"/>
      <c r="AB433" s="25"/>
    </row>
    <row r="434" spans="3:28" ht="15.75" customHeight="1" x14ac:dyDescent="0.25">
      <c r="C434" s="29"/>
      <c r="D434" s="29"/>
      <c r="E434" s="29"/>
      <c r="G434" s="29"/>
      <c r="R434" s="27"/>
      <c r="S434" s="25"/>
      <c r="T434" s="25"/>
      <c r="U434" s="25"/>
      <c r="V434" s="25"/>
      <c r="W434" s="25"/>
      <c r="X434" s="25"/>
      <c r="AB434" s="25"/>
    </row>
    <row r="435" spans="3:28" ht="15.75" customHeight="1" x14ac:dyDescent="0.25">
      <c r="C435" s="29"/>
      <c r="D435" s="29"/>
      <c r="E435" s="29"/>
      <c r="G435" s="29"/>
      <c r="R435" s="27"/>
      <c r="S435" s="25"/>
      <c r="T435" s="25"/>
      <c r="U435" s="25"/>
      <c r="V435" s="25"/>
      <c r="W435" s="25"/>
      <c r="X435" s="25"/>
      <c r="AB435" s="25"/>
    </row>
    <row r="436" spans="3:28" ht="15.75" customHeight="1" x14ac:dyDescent="0.25">
      <c r="C436" s="29"/>
      <c r="D436" s="29"/>
      <c r="E436" s="29"/>
      <c r="G436" s="29"/>
      <c r="R436" s="27"/>
      <c r="S436" s="25"/>
      <c r="T436" s="25"/>
      <c r="U436" s="25"/>
      <c r="V436" s="25"/>
      <c r="W436" s="25"/>
      <c r="X436" s="25"/>
      <c r="AB436" s="25"/>
    </row>
    <row r="437" spans="3:28" ht="15.75" customHeight="1" x14ac:dyDescent="0.25">
      <c r="C437" s="29"/>
      <c r="D437" s="29"/>
      <c r="E437" s="29"/>
      <c r="G437" s="29"/>
      <c r="R437" s="27"/>
      <c r="S437" s="25"/>
      <c r="T437" s="25"/>
      <c r="U437" s="25"/>
      <c r="V437" s="25"/>
      <c r="W437" s="25"/>
      <c r="X437" s="25"/>
      <c r="AB437" s="25"/>
    </row>
    <row r="438" spans="3:28" ht="15.75" customHeight="1" x14ac:dyDescent="0.25">
      <c r="C438" s="29"/>
      <c r="D438" s="29"/>
      <c r="E438" s="29"/>
      <c r="G438" s="29"/>
      <c r="R438" s="27"/>
      <c r="S438" s="25"/>
      <c r="T438" s="25"/>
      <c r="U438" s="25"/>
      <c r="V438" s="25"/>
      <c r="W438" s="25"/>
      <c r="X438" s="25"/>
      <c r="AB438" s="25"/>
    </row>
    <row r="439" spans="3:28" ht="15.75" customHeight="1" x14ac:dyDescent="0.25">
      <c r="C439" s="29"/>
      <c r="D439" s="29"/>
      <c r="E439" s="29"/>
      <c r="G439" s="29"/>
      <c r="R439" s="27"/>
      <c r="S439" s="25"/>
      <c r="T439" s="25"/>
      <c r="U439" s="25"/>
      <c r="V439" s="25"/>
      <c r="W439" s="25"/>
      <c r="X439" s="25"/>
      <c r="AB439" s="25"/>
    </row>
    <row r="440" spans="3:28" ht="15.75" customHeight="1" x14ac:dyDescent="0.25">
      <c r="C440" s="29"/>
      <c r="D440" s="29"/>
      <c r="E440" s="29"/>
      <c r="G440" s="29"/>
      <c r="R440" s="27"/>
      <c r="S440" s="25"/>
      <c r="T440" s="25"/>
      <c r="U440" s="25"/>
      <c r="V440" s="25"/>
      <c r="W440" s="25"/>
      <c r="X440" s="25"/>
      <c r="AB440" s="25"/>
    </row>
    <row r="441" spans="3:28" ht="15.75" customHeight="1" x14ac:dyDescent="0.25">
      <c r="C441" s="29"/>
      <c r="D441" s="29"/>
      <c r="E441" s="29"/>
      <c r="G441" s="29"/>
      <c r="R441" s="27"/>
      <c r="S441" s="25"/>
      <c r="T441" s="25"/>
      <c r="U441" s="25"/>
      <c r="V441" s="25"/>
      <c r="W441" s="25"/>
      <c r="X441" s="25"/>
      <c r="AB441" s="25"/>
    </row>
    <row r="442" spans="3:28" ht="15.75" customHeight="1" x14ac:dyDescent="0.25">
      <c r="C442" s="29"/>
      <c r="D442" s="29"/>
      <c r="E442" s="29"/>
      <c r="G442" s="29"/>
      <c r="R442" s="27"/>
      <c r="S442" s="25"/>
      <c r="T442" s="25"/>
      <c r="U442" s="25"/>
      <c r="V442" s="25"/>
      <c r="W442" s="25"/>
      <c r="X442" s="25"/>
      <c r="AB442" s="25"/>
    </row>
    <row r="443" spans="3:28" ht="15.75" customHeight="1" x14ac:dyDescent="0.25">
      <c r="C443" s="29"/>
      <c r="D443" s="29"/>
      <c r="E443" s="29"/>
      <c r="G443" s="29"/>
      <c r="R443" s="27"/>
      <c r="S443" s="25"/>
      <c r="T443" s="25"/>
      <c r="U443" s="25"/>
      <c r="V443" s="25"/>
      <c r="W443" s="25"/>
      <c r="X443" s="25"/>
      <c r="AB443" s="25"/>
    </row>
    <row r="444" spans="3:28" ht="15.75" customHeight="1" x14ac:dyDescent="0.25">
      <c r="C444" s="29"/>
      <c r="D444" s="29"/>
      <c r="E444" s="29"/>
      <c r="G444" s="29"/>
      <c r="R444" s="27"/>
      <c r="S444" s="25"/>
      <c r="T444" s="25"/>
      <c r="U444" s="25"/>
      <c r="V444" s="25"/>
      <c r="W444" s="25"/>
      <c r="X444" s="25"/>
      <c r="AB444" s="25"/>
    </row>
    <row r="445" spans="3:28" ht="15.75" customHeight="1" x14ac:dyDescent="0.25">
      <c r="C445" s="29"/>
      <c r="D445" s="29"/>
      <c r="E445" s="29"/>
      <c r="G445" s="29"/>
      <c r="R445" s="27"/>
      <c r="S445" s="25"/>
      <c r="T445" s="25"/>
      <c r="U445" s="25"/>
      <c r="V445" s="25"/>
      <c r="W445" s="25"/>
      <c r="X445" s="25"/>
      <c r="AB445" s="25"/>
    </row>
    <row r="446" spans="3:28" ht="15.75" customHeight="1" x14ac:dyDescent="0.25">
      <c r="C446" s="29"/>
      <c r="D446" s="29"/>
      <c r="E446" s="29"/>
      <c r="G446" s="29"/>
      <c r="R446" s="27"/>
      <c r="S446" s="25"/>
      <c r="T446" s="25"/>
      <c r="U446" s="25"/>
      <c r="V446" s="25"/>
      <c r="W446" s="25"/>
      <c r="X446" s="25"/>
      <c r="AB446" s="25"/>
    </row>
    <row r="447" spans="3:28" ht="15.75" customHeight="1" x14ac:dyDescent="0.25">
      <c r="C447" s="29"/>
      <c r="D447" s="29"/>
      <c r="E447" s="29"/>
      <c r="G447" s="29"/>
      <c r="R447" s="27"/>
      <c r="S447" s="25"/>
      <c r="T447" s="25"/>
      <c r="U447" s="25"/>
      <c r="V447" s="25"/>
      <c r="W447" s="25"/>
      <c r="X447" s="25"/>
      <c r="AB447" s="25"/>
    </row>
    <row r="448" spans="3:28" ht="15.75" customHeight="1" x14ac:dyDescent="0.25">
      <c r="C448" s="29"/>
      <c r="D448" s="29"/>
      <c r="E448" s="29"/>
      <c r="G448" s="29"/>
      <c r="R448" s="27"/>
      <c r="S448" s="25"/>
      <c r="T448" s="25"/>
      <c r="U448" s="25"/>
      <c r="V448" s="25"/>
      <c r="W448" s="25"/>
      <c r="X448" s="25"/>
      <c r="AB448" s="25"/>
    </row>
    <row r="449" spans="3:28" ht="15.75" customHeight="1" x14ac:dyDescent="0.25">
      <c r="C449" s="29"/>
      <c r="D449" s="29"/>
      <c r="E449" s="29"/>
      <c r="G449" s="29"/>
      <c r="R449" s="27"/>
      <c r="S449" s="25"/>
      <c r="T449" s="25"/>
      <c r="U449" s="25"/>
      <c r="V449" s="25"/>
      <c r="W449" s="25"/>
      <c r="X449" s="25"/>
      <c r="AB449" s="25"/>
    </row>
    <row r="450" spans="3:28" ht="15.75" customHeight="1" x14ac:dyDescent="0.25">
      <c r="C450" s="29"/>
      <c r="D450" s="29"/>
      <c r="E450" s="29"/>
      <c r="G450" s="29"/>
      <c r="R450" s="27"/>
      <c r="S450" s="25"/>
      <c r="T450" s="25"/>
      <c r="U450" s="25"/>
      <c r="V450" s="25"/>
      <c r="W450" s="25"/>
      <c r="X450" s="25"/>
      <c r="AB450" s="25"/>
    </row>
    <row r="451" spans="3:28" ht="15.75" customHeight="1" x14ac:dyDescent="0.25">
      <c r="C451" s="29"/>
      <c r="D451" s="29"/>
      <c r="E451" s="29"/>
      <c r="G451" s="29"/>
      <c r="R451" s="27"/>
      <c r="S451" s="25"/>
      <c r="T451" s="25"/>
      <c r="U451" s="25"/>
      <c r="V451" s="25"/>
      <c r="W451" s="25"/>
      <c r="X451" s="25"/>
      <c r="AB451" s="25"/>
    </row>
    <row r="452" spans="3:28" ht="15.75" customHeight="1" x14ac:dyDescent="0.25">
      <c r="C452" s="29"/>
      <c r="D452" s="29"/>
      <c r="E452" s="29"/>
      <c r="G452" s="29"/>
      <c r="R452" s="27"/>
      <c r="S452" s="25"/>
      <c r="T452" s="25"/>
      <c r="U452" s="25"/>
      <c r="V452" s="25"/>
      <c r="W452" s="25"/>
      <c r="X452" s="25"/>
      <c r="AB452" s="25"/>
    </row>
    <row r="453" spans="3:28" ht="15.75" customHeight="1" x14ac:dyDescent="0.25">
      <c r="C453" s="29"/>
      <c r="D453" s="29"/>
      <c r="E453" s="29"/>
      <c r="G453" s="29"/>
      <c r="R453" s="27"/>
      <c r="S453" s="25"/>
      <c r="T453" s="25"/>
      <c r="U453" s="25"/>
      <c r="V453" s="25"/>
      <c r="W453" s="25"/>
      <c r="X453" s="25"/>
      <c r="AB453" s="25"/>
    </row>
    <row r="454" spans="3:28" ht="15.75" customHeight="1" x14ac:dyDescent="0.25">
      <c r="C454" s="29"/>
      <c r="D454" s="29"/>
      <c r="E454" s="29"/>
      <c r="G454" s="29"/>
      <c r="R454" s="27"/>
      <c r="S454" s="25"/>
      <c r="T454" s="25"/>
      <c r="U454" s="25"/>
      <c r="V454" s="25"/>
      <c r="W454" s="25"/>
      <c r="X454" s="25"/>
      <c r="AB454" s="25"/>
    </row>
    <row r="455" spans="3:28" ht="15.75" customHeight="1" x14ac:dyDescent="0.25">
      <c r="C455" s="29"/>
      <c r="D455" s="29"/>
      <c r="E455" s="29"/>
      <c r="G455" s="29"/>
      <c r="R455" s="27"/>
      <c r="S455" s="25"/>
      <c r="T455" s="25"/>
      <c r="U455" s="25"/>
      <c r="V455" s="25"/>
      <c r="W455" s="25"/>
      <c r="X455" s="25"/>
      <c r="AB455" s="25"/>
    </row>
    <row r="456" spans="3:28" ht="15.75" customHeight="1" x14ac:dyDescent="0.25">
      <c r="C456" s="29"/>
      <c r="D456" s="29"/>
      <c r="E456" s="29"/>
      <c r="G456" s="29"/>
      <c r="R456" s="27"/>
      <c r="S456" s="25"/>
      <c r="T456" s="25"/>
      <c r="U456" s="25"/>
      <c r="V456" s="25"/>
      <c r="W456" s="25"/>
      <c r="X456" s="25"/>
      <c r="AB456" s="25"/>
    </row>
    <row r="457" spans="3:28" ht="15.75" customHeight="1" x14ac:dyDescent="0.25">
      <c r="C457" s="29"/>
      <c r="D457" s="29"/>
      <c r="E457" s="29"/>
      <c r="G457" s="29"/>
      <c r="R457" s="27"/>
      <c r="S457" s="25"/>
      <c r="T457" s="25"/>
      <c r="U457" s="25"/>
      <c r="V457" s="25"/>
      <c r="W457" s="25"/>
      <c r="X457" s="25"/>
      <c r="AB457" s="25"/>
    </row>
    <row r="458" spans="3:28" ht="15.75" customHeight="1" x14ac:dyDescent="0.25">
      <c r="C458" s="29"/>
      <c r="D458" s="29"/>
      <c r="E458" s="29"/>
      <c r="G458" s="29"/>
      <c r="R458" s="27"/>
      <c r="S458" s="25"/>
      <c r="T458" s="25"/>
      <c r="U458" s="25"/>
      <c r="V458" s="25"/>
      <c r="W458" s="25"/>
      <c r="X458" s="25"/>
      <c r="AB458" s="25"/>
    </row>
    <row r="459" spans="3:28" ht="15.75" customHeight="1" x14ac:dyDescent="0.25">
      <c r="C459" s="29"/>
      <c r="D459" s="29"/>
      <c r="E459" s="29"/>
      <c r="G459" s="29"/>
      <c r="R459" s="27"/>
      <c r="S459" s="25"/>
      <c r="T459" s="25"/>
      <c r="U459" s="25"/>
      <c r="V459" s="25"/>
      <c r="W459" s="25"/>
      <c r="X459" s="25"/>
      <c r="AB459" s="25"/>
    </row>
    <row r="460" spans="3:28" ht="15.75" customHeight="1" x14ac:dyDescent="0.25">
      <c r="C460" s="29"/>
      <c r="D460" s="29"/>
      <c r="E460" s="29"/>
      <c r="G460" s="29"/>
      <c r="R460" s="27"/>
      <c r="S460" s="25"/>
      <c r="T460" s="25"/>
      <c r="U460" s="25"/>
      <c r="V460" s="25"/>
      <c r="W460" s="25"/>
      <c r="X460" s="25"/>
      <c r="AB460" s="25"/>
    </row>
    <row r="461" spans="3:28" ht="15.75" customHeight="1" x14ac:dyDescent="0.25">
      <c r="C461" s="29"/>
      <c r="D461" s="29"/>
      <c r="E461" s="29"/>
      <c r="G461" s="29"/>
      <c r="R461" s="27"/>
      <c r="S461" s="25"/>
      <c r="T461" s="25"/>
      <c r="U461" s="25"/>
      <c r="V461" s="25"/>
      <c r="W461" s="25"/>
      <c r="X461" s="25"/>
      <c r="AB461" s="25"/>
    </row>
    <row r="462" spans="3:28" ht="15.75" customHeight="1" x14ac:dyDescent="0.25">
      <c r="C462" s="29"/>
      <c r="D462" s="29"/>
      <c r="E462" s="29"/>
      <c r="G462" s="29"/>
      <c r="R462" s="27"/>
      <c r="S462" s="25"/>
      <c r="T462" s="25"/>
      <c r="U462" s="25"/>
      <c r="V462" s="25"/>
      <c r="W462" s="25"/>
      <c r="X462" s="25"/>
      <c r="AB462" s="25"/>
    </row>
    <row r="463" spans="3:28" ht="15.75" customHeight="1" x14ac:dyDescent="0.25">
      <c r="C463" s="29"/>
      <c r="D463" s="29"/>
      <c r="E463" s="29"/>
      <c r="G463" s="29"/>
      <c r="R463" s="27"/>
      <c r="S463" s="25"/>
      <c r="T463" s="25"/>
      <c r="U463" s="25"/>
      <c r="V463" s="25"/>
      <c r="W463" s="25"/>
      <c r="X463" s="25"/>
      <c r="AB463" s="25"/>
    </row>
    <row r="464" spans="3:28" ht="15.75" customHeight="1" x14ac:dyDescent="0.25">
      <c r="C464" s="29"/>
      <c r="D464" s="29"/>
      <c r="E464" s="29"/>
      <c r="G464" s="29"/>
      <c r="R464" s="27"/>
      <c r="S464" s="25"/>
      <c r="T464" s="25"/>
      <c r="U464" s="25"/>
      <c r="V464" s="25"/>
      <c r="W464" s="25"/>
      <c r="X464" s="25"/>
      <c r="AB464" s="25"/>
    </row>
    <row r="465" spans="3:28" ht="15.75" customHeight="1" x14ac:dyDescent="0.25">
      <c r="C465" s="29"/>
      <c r="D465" s="29"/>
      <c r="E465" s="29"/>
      <c r="G465" s="29"/>
      <c r="R465" s="27"/>
      <c r="S465" s="25"/>
      <c r="T465" s="25"/>
      <c r="U465" s="25"/>
      <c r="V465" s="25"/>
      <c r="W465" s="25"/>
      <c r="X465" s="25"/>
      <c r="AB465" s="25"/>
    </row>
    <row r="466" spans="3:28" ht="15.75" customHeight="1" x14ac:dyDescent="0.25">
      <c r="C466" s="29"/>
      <c r="D466" s="29"/>
      <c r="E466" s="29"/>
      <c r="G466" s="29"/>
      <c r="R466" s="27"/>
      <c r="S466" s="25"/>
      <c r="T466" s="25"/>
      <c r="U466" s="25"/>
      <c r="V466" s="25"/>
      <c r="W466" s="25"/>
      <c r="X466" s="25"/>
      <c r="AB466" s="25"/>
    </row>
    <row r="467" spans="3:28" ht="15.75" customHeight="1" x14ac:dyDescent="0.25">
      <c r="C467" s="29"/>
      <c r="D467" s="29"/>
      <c r="E467" s="29"/>
      <c r="G467" s="29"/>
      <c r="R467" s="27"/>
      <c r="S467" s="25"/>
      <c r="T467" s="25"/>
      <c r="U467" s="25"/>
      <c r="V467" s="25"/>
      <c r="W467" s="25"/>
      <c r="X467" s="25"/>
      <c r="AB467" s="25"/>
    </row>
    <row r="468" spans="3:28" ht="15.75" customHeight="1" x14ac:dyDescent="0.25">
      <c r="C468" s="29"/>
      <c r="D468" s="29"/>
      <c r="E468" s="29"/>
      <c r="G468" s="29"/>
      <c r="R468" s="27"/>
      <c r="S468" s="25"/>
      <c r="T468" s="25"/>
      <c r="U468" s="25"/>
      <c r="V468" s="25"/>
      <c r="W468" s="25"/>
      <c r="X468" s="25"/>
      <c r="AB468" s="25"/>
    </row>
    <row r="469" spans="3:28" ht="15.75" customHeight="1" x14ac:dyDescent="0.25">
      <c r="C469" s="29"/>
      <c r="D469" s="29"/>
      <c r="E469" s="29"/>
      <c r="G469" s="29"/>
      <c r="R469" s="27"/>
      <c r="S469" s="25"/>
      <c r="T469" s="25"/>
      <c r="U469" s="25"/>
      <c r="V469" s="25"/>
      <c r="W469" s="25"/>
      <c r="X469" s="25"/>
      <c r="AB469" s="25"/>
    </row>
    <row r="470" spans="3:28" ht="15.75" customHeight="1" x14ac:dyDescent="0.25">
      <c r="C470" s="29"/>
      <c r="D470" s="29"/>
      <c r="E470" s="29"/>
      <c r="G470" s="29"/>
      <c r="R470" s="27"/>
      <c r="S470" s="25"/>
      <c r="T470" s="25"/>
      <c r="U470" s="25"/>
      <c r="V470" s="25"/>
      <c r="W470" s="25"/>
      <c r="X470" s="25"/>
      <c r="AB470" s="25"/>
    </row>
    <row r="471" spans="3:28" ht="15.75" customHeight="1" x14ac:dyDescent="0.25">
      <c r="C471" s="29"/>
      <c r="D471" s="29"/>
      <c r="E471" s="29"/>
      <c r="G471" s="29"/>
      <c r="R471" s="27"/>
      <c r="S471" s="25"/>
      <c r="T471" s="25"/>
      <c r="U471" s="25"/>
      <c r="V471" s="25"/>
      <c r="W471" s="25"/>
      <c r="X471" s="25"/>
      <c r="AB471" s="25"/>
    </row>
    <row r="472" spans="3:28" ht="15.75" customHeight="1" x14ac:dyDescent="0.25">
      <c r="C472" s="29"/>
      <c r="D472" s="29"/>
      <c r="E472" s="29"/>
      <c r="G472" s="29"/>
      <c r="R472" s="27"/>
      <c r="S472" s="25"/>
      <c r="T472" s="25"/>
      <c r="U472" s="25"/>
      <c r="V472" s="25"/>
      <c r="W472" s="25"/>
      <c r="X472" s="25"/>
      <c r="AB472" s="25"/>
    </row>
    <row r="473" spans="3:28" ht="15.75" customHeight="1" x14ac:dyDescent="0.25">
      <c r="C473" s="29"/>
      <c r="D473" s="29"/>
      <c r="E473" s="29"/>
      <c r="G473" s="29"/>
      <c r="R473" s="27"/>
      <c r="S473" s="25"/>
      <c r="T473" s="25"/>
      <c r="U473" s="25"/>
      <c r="V473" s="25"/>
      <c r="W473" s="25"/>
      <c r="X473" s="25"/>
      <c r="AB473" s="25"/>
    </row>
    <row r="474" spans="3:28" ht="15.75" customHeight="1" x14ac:dyDescent="0.25">
      <c r="C474" s="29"/>
      <c r="D474" s="29"/>
      <c r="E474" s="29"/>
      <c r="G474" s="29"/>
      <c r="R474" s="27"/>
      <c r="S474" s="25"/>
      <c r="T474" s="25"/>
      <c r="U474" s="25"/>
      <c r="V474" s="25"/>
      <c r="W474" s="25"/>
      <c r="X474" s="25"/>
      <c r="AB474" s="25"/>
    </row>
    <row r="475" spans="3:28" ht="15.75" customHeight="1" x14ac:dyDescent="0.25">
      <c r="C475" s="29"/>
      <c r="D475" s="29"/>
      <c r="E475" s="29"/>
      <c r="G475" s="29"/>
      <c r="R475" s="27"/>
      <c r="S475" s="25"/>
      <c r="T475" s="25"/>
      <c r="U475" s="25"/>
      <c r="V475" s="25"/>
      <c r="W475" s="25"/>
      <c r="X475" s="25"/>
      <c r="AB475" s="25"/>
    </row>
    <row r="476" spans="3:28" ht="15.75" customHeight="1" x14ac:dyDescent="0.25">
      <c r="C476" s="29"/>
      <c r="D476" s="29"/>
      <c r="E476" s="29"/>
      <c r="G476" s="29"/>
      <c r="R476" s="27"/>
      <c r="S476" s="25"/>
      <c r="T476" s="25"/>
      <c r="U476" s="25"/>
      <c r="V476" s="25"/>
      <c r="W476" s="25"/>
      <c r="X476" s="25"/>
      <c r="AB476" s="25"/>
    </row>
    <row r="477" spans="3:28" ht="15.75" customHeight="1" x14ac:dyDescent="0.25">
      <c r="C477" s="29"/>
      <c r="D477" s="29"/>
      <c r="E477" s="29"/>
      <c r="G477" s="29"/>
      <c r="R477" s="27"/>
      <c r="S477" s="25"/>
      <c r="T477" s="25"/>
      <c r="U477" s="25"/>
      <c r="V477" s="25"/>
      <c r="W477" s="25"/>
      <c r="X477" s="25"/>
      <c r="AB477" s="25"/>
    </row>
    <row r="478" spans="3:28" ht="15.75" customHeight="1" x14ac:dyDescent="0.25">
      <c r="C478" s="29"/>
      <c r="D478" s="29"/>
      <c r="E478" s="29"/>
      <c r="G478" s="29"/>
      <c r="R478" s="27"/>
      <c r="S478" s="25"/>
      <c r="T478" s="25"/>
      <c r="U478" s="25"/>
      <c r="V478" s="25"/>
      <c r="W478" s="25"/>
      <c r="X478" s="25"/>
      <c r="AB478" s="25"/>
    </row>
    <row r="479" spans="3:28" ht="15.75" customHeight="1" x14ac:dyDescent="0.25">
      <c r="C479" s="29"/>
      <c r="D479" s="29"/>
      <c r="E479" s="29"/>
      <c r="G479" s="29"/>
      <c r="R479" s="27"/>
      <c r="S479" s="25"/>
      <c r="T479" s="25"/>
      <c r="U479" s="25"/>
      <c r="V479" s="25"/>
      <c r="W479" s="25"/>
      <c r="X479" s="25"/>
      <c r="AB479" s="25"/>
    </row>
    <row r="480" spans="3:28" ht="15.75" customHeight="1" x14ac:dyDescent="0.25">
      <c r="C480" s="29"/>
      <c r="D480" s="29"/>
      <c r="E480" s="29"/>
      <c r="G480" s="29"/>
      <c r="R480" s="27"/>
      <c r="S480" s="25"/>
      <c r="T480" s="25"/>
      <c r="U480" s="25"/>
      <c r="V480" s="25"/>
      <c r="W480" s="25"/>
      <c r="X480" s="25"/>
      <c r="AB480" s="25"/>
    </row>
    <row r="481" spans="3:28" ht="15.75" customHeight="1" x14ac:dyDescent="0.25">
      <c r="C481" s="29"/>
      <c r="D481" s="29"/>
      <c r="E481" s="29"/>
      <c r="G481" s="29"/>
      <c r="R481" s="27"/>
      <c r="S481" s="25"/>
      <c r="T481" s="25"/>
      <c r="U481" s="25"/>
      <c r="V481" s="25"/>
      <c r="W481" s="25"/>
      <c r="X481" s="25"/>
      <c r="AB481" s="25"/>
    </row>
    <row r="482" spans="3:28" ht="15.75" customHeight="1" x14ac:dyDescent="0.25">
      <c r="C482" s="29"/>
      <c r="D482" s="29"/>
      <c r="E482" s="29"/>
      <c r="G482" s="29"/>
      <c r="R482" s="27"/>
      <c r="S482" s="25"/>
      <c r="T482" s="25"/>
      <c r="U482" s="25"/>
      <c r="V482" s="25"/>
      <c r="W482" s="25"/>
      <c r="X482" s="25"/>
      <c r="AB482" s="25"/>
    </row>
    <row r="483" spans="3:28" ht="15.75" customHeight="1" x14ac:dyDescent="0.25">
      <c r="C483" s="29"/>
      <c r="D483" s="29"/>
      <c r="E483" s="29"/>
      <c r="G483" s="29"/>
      <c r="R483" s="27"/>
      <c r="S483" s="25"/>
      <c r="T483" s="25"/>
      <c r="U483" s="25"/>
      <c r="V483" s="25"/>
      <c r="W483" s="25"/>
      <c r="X483" s="25"/>
      <c r="AB483" s="25"/>
    </row>
    <row r="484" spans="3:28" ht="15.75" customHeight="1" x14ac:dyDescent="0.25">
      <c r="C484" s="29"/>
      <c r="D484" s="29"/>
      <c r="E484" s="29"/>
      <c r="G484" s="29"/>
      <c r="R484" s="27"/>
      <c r="S484" s="25"/>
      <c r="T484" s="25"/>
      <c r="U484" s="25"/>
      <c r="V484" s="25"/>
      <c r="W484" s="25"/>
      <c r="X484" s="25"/>
      <c r="AB484" s="25"/>
    </row>
    <row r="485" spans="3:28" ht="15.75" customHeight="1" x14ac:dyDescent="0.25">
      <c r="C485" s="29"/>
      <c r="D485" s="29"/>
      <c r="E485" s="29"/>
      <c r="G485" s="29"/>
      <c r="R485" s="27"/>
      <c r="S485" s="25"/>
      <c r="T485" s="25"/>
      <c r="U485" s="25"/>
      <c r="V485" s="25"/>
      <c r="W485" s="25"/>
      <c r="X485" s="25"/>
      <c r="AB485" s="25"/>
    </row>
    <row r="486" spans="3:28" ht="15.75" customHeight="1" x14ac:dyDescent="0.25">
      <c r="C486" s="29"/>
      <c r="D486" s="29"/>
      <c r="E486" s="29"/>
      <c r="G486" s="29"/>
      <c r="R486" s="27"/>
      <c r="S486" s="25"/>
      <c r="T486" s="25"/>
      <c r="U486" s="25"/>
      <c r="V486" s="25"/>
      <c r="W486" s="25"/>
      <c r="X486" s="25"/>
      <c r="AB486" s="25"/>
    </row>
    <row r="487" spans="3:28" ht="15.75" customHeight="1" x14ac:dyDescent="0.25">
      <c r="C487" s="29"/>
      <c r="D487" s="29"/>
      <c r="E487" s="29"/>
      <c r="G487" s="29"/>
      <c r="R487" s="27"/>
      <c r="S487" s="25"/>
      <c r="T487" s="25"/>
      <c r="U487" s="25"/>
      <c r="V487" s="25"/>
      <c r="W487" s="25"/>
      <c r="X487" s="25"/>
      <c r="AB487" s="25"/>
    </row>
    <row r="488" spans="3:28" ht="15.75" customHeight="1" x14ac:dyDescent="0.25">
      <c r="C488" s="29"/>
      <c r="D488" s="29"/>
      <c r="E488" s="29"/>
      <c r="G488" s="29"/>
      <c r="R488" s="27"/>
      <c r="S488" s="25"/>
      <c r="T488" s="25"/>
      <c r="U488" s="25"/>
      <c r="V488" s="25"/>
      <c r="W488" s="25"/>
      <c r="X488" s="25"/>
      <c r="AB488" s="25"/>
    </row>
    <row r="489" spans="3:28" ht="15.75" customHeight="1" x14ac:dyDescent="0.25">
      <c r="C489" s="29"/>
      <c r="D489" s="29"/>
      <c r="E489" s="29"/>
      <c r="G489" s="29"/>
      <c r="R489" s="27"/>
      <c r="S489" s="25"/>
      <c r="T489" s="25"/>
      <c r="U489" s="25"/>
      <c r="V489" s="25"/>
      <c r="W489" s="25"/>
      <c r="X489" s="25"/>
      <c r="AB489" s="25"/>
    </row>
    <row r="490" spans="3:28" ht="15.75" customHeight="1" x14ac:dyDescent="0.25">
      <c r="C490" s="29"/>
      <c r="D490" s="29"/>
      <c r="E490" s="29"/>
      <c r="G490" s="29"/>
      <c r="R490" s="27"/>
      <c r="S490" s="25"/>
      <c r="T490" s="25"/>
      <c r="U490" s="25"/>
      <c r="V490" s="25"/>
      <c r="W490" s="25"/>
      <c r="X490" s="25"/>
      <c r="AB490" s="25"/>
    </row>
    <row r="491" spans="3:28" ht="15.75" customHeight="1" x14ac:dyDescent="0.25">
      <c r="C491" s="29"/>
      <c r="D491" s="29"/>
      <c r="E491" s="29"/>
      <c r="G491" s="29"/>
      <c r="R491" s="27"/>
      <c r="S491" s="25"/>
      <c r="T491" s="25"/>
      <c r="U491" s="25"/>
      <c r="V491" s="25"/>
      <c r="W491" s="25"/>
      <c r="X491" s="25"/>
      <c r="AB491" s="25"/>
    </row>
    <row r="492" spans="3:28" ht="15.75" customHeight="1" x14ac:dyDescent="0.25">
      <c r="C492" s="29"/>
      <c r="D492" s="29"/>
      <c r="E492" s="29"/>
      <c r="G492" s="29"/>
      <c r="R492" s="27"/>
      <c r="S492" s="25"/>
      <c r="T492" s="25"/>
      <c r="U492" s="25"/>
      <c r="V492" s="25"/>
      <c r="W492" s="25"/>
      <c r="X492" s="25"/>
      <c r="AB492" s="25"/>
    </row>
    <row r="493" spans="3:28" ht="15.75" customHeight="1" x14ac:dyDescent="0.25">
      <c r="C493" s="29"/>
      <c r="D493" s="29"/>
      <c r="E493" s="29"/>
      <c r="G493" s="29"/>
      <c r="R493" s="27"/>
      <c r="S493" s="25"/>
      <c r="T493" s="25"/>
      <c r="U493" s="25"/>
      <c r="V493" s="25"/>
      <c r="W493" s="25"/>
      <c r="X493" s="25"/>
      <c r="AB493" s="25"/>
    </row>
    <row r="494" spans="3:28" ht="15.75" customHeight="1" x14ac:dyDescent="0.25">
      <c r="C494" s="29"/>
      <c r="D494" s="29"/>
      <c r="E494" s="29"/>
      <c r="G494" s="29"/>
      <c r="R494" s="27"/>
      <c r="S494" s="25"/>
      <c r="T494" s="25"/>
      <c r="U494" s="25"/>
      <c r="V494" s="25"/>
      <c r="W494" s="25"/>
      <c r="X494" s="25"/>
      <c r="AB494" s="25"/>
    </row>
    <row r="495" spans="3:28" ht="15.75" customHeight="1" x14ac:dyDescent="0.25">
      <c r="C495" s="29"/>
      <c r="D495" s="29"/>
      <c r="E495" s="29"/>
      <c r="G495" s="29"/>
      <c r="R495" s="27"/>
      <c r="S495" s="25"/>
      <c r="T495" s="25"/>
      <c r="U495" s="25"/>
      <c r="V495" s="25"/>
      <c r="W495" s="25"/>
      <c r="X495" s="25"/>
      <c r="AB495" s="25"/>
    </row>
    <row r="496" spans="3:28" ht="15.75" customHeight="1" x14ac:dyDescent="0.25">
      <c r="C496" s="29"/>
      <c r="D496" s="29"/>
      <c r="E496" s="29"/>
      <c r="G496" s="29"/>
      <c r="R496" s="27"/>
      <c r="S496" s="25"/>
      <c r="T496" s="25"/>
      <c r="U496" s="25"/>
      <c r="V496" s="25"/>
      <c r="W496" s="25"/>
      <c r="X496" s="25"/>
      <c r="AB496" s="25"/>
    </row>
    <row r="497" spans="3:28" ht="15.75" customHeight="1" x14ac:dyDescent="0.25">
      <c r="C497" s="29"/>
      <c r="D497" s="29"/>
      <c r="E497" s="29"/>
      <c r="G497" s="29"/>
      <c r="R497" s="27"/>
      <c r="S497" s="25"/>
      <c r="T497" s="25"/>
      <c r="U497" s="25"/>
      <c r="V497" s="25"/>
      <c r="W497" s="25"/>
      <c r="X497" s="25"/>
      <c r="AB497" s="25"/>
    </row>
    <row r="498" spans="3:28" ht="15.75" customHeight="1" x14ac:dyDescent="0.25">
      <c r="C498" s="29"/>
      <c r="D498" s="29"/>
      <c r="E498" s="29"/>
      <c r="G498" s="29"/>
      <c r="R498" s="27"/>
      <c r="S498" s="25"/>
      <c r="T498" s="25"/>
      <c r="U498" s="25"/>
      <c r="V498" s="25"/>
      <c r="W498" s="25"/>
      <c r="X498" s="25"/>
      <c r="AB498" s="25"/>
    </row>
    <row r="499" spans="3:28" ht="15.75" customHeight="1" x14ac:dyDescent="0.25">
      <c r="C499" s="29"/>
      <c r="D499" s="29"/>
      <c r="E499" s="29"/>
      <c r="G499" s="29"/>
      <c r="R499" s="27"/>
      <c r="S499" s="25"/>
      <c r="T499" s="25"/>
      <c r="U499" s="25"/>
      <c r="V499" s="25"/>
      <c r="W499" s="25"/>
      <c r="X499" s="25"/>
      <c r="AB499" s="25"/>
    </row>
    <row r="500" spans="3:28" ht="15.75" customHeight="1" x14ac:dyDescent="0.25">
      <c r="C500" s="29"/>
      <c r="D500" s="29"/>
      <c r="E500" s="29"/>
      <c r="G500" s="29"/>
      <c r="R500" s="27"/>
      <c r="S500" s="25"/>
      <c r="T500" s="25"/>
      <c r="U500" s="25"/>
      <c r="V500" s="25"/>
      <c r="W500" s="25"/>
      <c r="X500" s="25"/>
      <c r="AB500" s="25"/>
    </row>
    <row r="501" spans="3:28" ht="15.75" customHeight="1" x14ac:dyDescent="0.25">
      <c r="C501" s="29"/>
      <c r="D501" s="29"/>
      <c r="E501" s="29"/>
      <c r="G501" s="29"/>
      <c r="R501" s="27"/>
      <c r="S501" s="25"/>
      <c r="T501" s="25"/>
      <c r="U501" s="25"/>
      <c r="V501" s="25"/>
      <c r="W501" s="25"/>
      <c r="X501" s="25"/>
      <c r="AB501" s="25"/>
    </row>
    <row r="502" spans="3:28" ht="15.75" customHeight="1" x14ac:dyDescent="0.25">
      <c r="C502" s="29"/>
      <c r="D502" s="29"/>
      <c r="E502" s="29"/>
      <c r="G502" s="29"/>
      <c r="R502" s="27"/>
      <c r="S502" s="25"/>
      <c r="T502" s="25"/>
      <c r="U502" s="25"/>
      <c r="V502" s="25"/>
      <c r="W502" s="25"/>
      <c r="X502" s="25"/>
      <c r="AB502" s="25"/>
    </row>
    <row r="503" spans="3:28" ht="15.75" customHeight="1" x14ac:dyDescent="0.25">
      <c r="C503" s="29"/>
      <c r="D503" s="29"/>
      <c r="E503" s="29"/>
      <c r="G503" s="29"/>
      <c r="R503" s="27"/>
      <c r="S503" s="25"/>
      <c r="T503" s="25"/>
      <c r="U503" s="25"/>
      <c r="V503" s="25"/>
      <c r="W503" s="25"/>
      <c r="X503" s="25"/>
      <c r="AB503" s="25"/>
    </row>
    <row r="504" spans="3:28" ht="15.75" customHeight="1" x14ac:dyDescent="0.25">
      <c r="C504" s="29"/>
      <c r="D504" s="29"/>
      <c r="E504" s="29"/>
      <c r="G504" s="29"/>
      <c r="R504" s="27"/>
      <c r="S504" s="25"/>
      <c r="T504" s="25"/>
      <c r="U504" s="25"/>
      <c r="V504" s="25"/>
      <c r="W504" s="25"/>
      <c r="X504" s="25"/>
      <c r="AB504" s="25"/>
    </row>
    <row r="505" spans="3:28" ht="15.75" customHeight="1" x14ac:dyDescent="0.25">
      <c r="C505" s="29"/>
      <c r="D505" s="29"/>
      <c r="E505" s="29"/>
      <c r="G505" s="29"/>
      <c r="R505" s="27"/>
      <c r="S505" s="25"/>
      <c r="T505" s="25"/>
      <c r="U505" s="25"/>
      <c r="V505" s="25"/>
      <c r="W505" s="25"/>
      <c r="X505" s="25"/>
      <c r="AB505" s="25"/>
    </row>
    <row r="506" spans="3:28" ht="15.75" customHeight="1" x14ac:dyDescent="0.25">
      <c r="C506" s="29"/>
      <c r="D506" s="29"/>
      <c r="E506" s="29"/>
      <c r="G506" s="29"/>
      <c r="R506" s="27"/>
      <c r="S506" s="25"/>
      <c r="T506" s="25"/>
      <c r="U506" s="25"/>
      <c r="V506" s="25"/>
      <c r="W506" s="25"/>
      <c r="X506" s="25"/>
      <c r="AB506" s="25"/>
    </row>
    <row r="507" spans="3:28" ht="15.75" customHeight="1" x14ac:dyDescent="0.25">
      <c r="C507" s="29"/>
      <c r="D507" s="29"/>
      <c r="E507" s="29"/>
      <c r="G507" s="29"/>
      <c r="R507" s="27"/>
      <c r="S507" s="25"/>
      <c r="T507" s="25"/>
      <c r="U507" s="25"/>
      <c r="V507" s="25"/>
      <c r="W507" s="25"/>
      <c r="X507" s="25"/>
      <c r="AB507" s="25"/>
    </row>
    <row r="508" spans="3:28" ht="15.75" customHeight="1" x14ac:dyDescent="0.25">
      <c r="C508" s="29"/>
      <c r="D508" s="29"/>
      <c r="E508" s="29"/>
      <c r="G508" s="29"/>
      <c r="R508" s="27"/>
      <c r="S508" s="25"/>
      <c r="T508" s="25"/>
      <c r="U508" s="25"/>
      <c r="V508" s="25"/>
      <c r="W508" s="25"/>
      <c r="X508" s="25"/>
      <c r="AB508" s="25"/>
    </row>
    <row r="509" spans="3:28" ht="15.75" customHeight="1" x14ac:dyDescent="0.25">
      <c r="C509" s="29"/>
      <c r="D509" s="29"/>
      <c r="E509" s="29"/>
      <c r="G509" s="29"/>
      <c r="R509" s="27"/>
      <c r="S509" s="25"/>
      <c r="T509" s="25"/>
      <c r="U509" s="25"/>
      <c r="V509" s="25"/>
      <c r="W509" s="25"/>
      <c r="X509" s="25"/>
      <c r="AB509" s="25"/>
    </row>
    <row r="510" spans="3:28" ht="15.75" customHeight="1" x14ac:dyDescent="0.25">
      <c r="C510" s="29"/>
      <c r="D510" s="29"/>
      <c r="E510" s="29"/>
      <c r="G510" s="29"/>
      <c r="R510" s="27"/>
      <c r="S510" s="25"/>
      <c r="T510" s="25"/>
      <c r="U510" s="25"/>
      <c r="V510" s="25"/>
      <c r="W510" s="25"/>
      <c r="X510" s="25"/>
      <c r="AB510" s="25"/>
    </row>
    <row r="511" spans="3:28" ht="15.75" customHeight="1" x14ac:dyDescent="0.25">
      <c r="C511" s="29"/>
      <c r="D511" s="29"/>
      <c r="E511" s="29"/>
      <c r="G511" s="29"/>
      <c r="R511" s="27"/>
      <c r="S511" s="25"/>
      <c r="T511" s="25"/>
      <c r="U511" s="25"/>
      <c r="V511" s="25"/>
      <c r="W511" s="25"/>
      <c r="X511" s="25"/>
      <c r="AB511" s="25"/>
    </row>
    <row r="512" spans="3:28" ht="15.75" customHeight="1" x14ac:dyDescent="0.25">
      <c r="C512" s="29"/>
      <c r="D512" s="29"/>
      <c r="E512" s="29"/>
      <c r="G512" s="29"/>
      <c r="R512" s="27"/>
      <c r="S512" s="25"/>
      <c r="T512" s="25"/>
      <c r="U512" s="25"/>
      <c r="V512" s="25"/>
      <c r="W512" s="25"/>
      <c r="X512" s="25"/>
      <c r="AB512" s="25"/>
    </row>
    <row r="513" spans="3:28" ht="15.75" customHeight="1" x14ac:dyDescent="0.25">
      <c r="C513" s="29"/>
      <c r="D513" s="29"/>
      <c r="E513" s="29"/>
      <c r="G513" s="29"/>
      <c r="R513" s="27"/>
      <c r="S513" s="25"/>
      <c r="T513" s="25"/>
      <c r="U513" s="25"/>
      <c r="V513" s="25"/>
      <c r="W513" s="25"/>
      <c r="X513" s="25"/>
      <c r="AB513" s="25"/>
    </row>
    <row r="514" spans="3:28" ht="15.75" customHeight="1" x14ac:dyDescent="0.25">
      <c r="C514" s="29"/>
      <c r="D514" s="29"/>
      <c r="E514" s="29"/>
      <c r="G514" s="29"/>
      <c r="R514" s="27"/>
      <c r="S514" s="25"/>
      <c r="T514" s="25"/>
      <c r="U514" s="25"/>
      <c r="V514" s="25"/>
      <c r="W514" s="25"/>
      <c r="X514" s="25"/>
      <c r="AB514" s="25"/>
    </row>
    <row r="515" spans="3:28" ht="15.75" customHeight="1" x14ac:dyDescent="0.25">
      <c r="C515" s="29"/>
      <c r="D515" s="29"/>
      <c r="E515" s="29"/>
      <c r="G515" s="29"/>
      <c r="R515" s="27"/>
      <c r="S515" s="25"/>
      <c r="T515" s="25"/>
      <c r="U515" s="25"/>
      <c r="V515" s="25"/>
      <c r="W515" s="25"/>
      <c r="X515" s="25"/>
      <c r="AB515" s="25"/>
    </row>
    <row r="516" spans="3:28" ht="15.75" customHeight="1" x14ac:dyDescent="0.25">
      <c r="C516" s="29"/>
      <c r="D516" s="29"/>
      <c r="E516" s="29"/>
      <c r="G516" s="29"/>
      <c r="R516" s="27"/>
      <c r="S516" s="25"/>
      <c r="T516" s="25"/>
      <c r="U516" s="25"/>
      <c r="V516" s="25"/>
      <c r="W516" s="25"/>
      <c r="X516" s="25"/>
      <c r="AB516" s="25"/>
    </row>
    <row r="517" spans="3:28" ht="15.75" customHeight="1" x14ac:dyDescent="0.25">
      <c r="C517" s="29"/>
      <c r="D517" s="29"/>
      <c r="E517" s="29"/>
      <c r="G517" s="29"/>
      <c r="R517" s="27"/>
      <c r="S517" s="25"/>
      <c r="T517" s="25"/>
      <c r="U517" s="25"/>
      <c r="V517" s="25"/>
      <c r="W517" s="25"/>
      <c r="X517" s="25"/>
      <c r="AB517" s="25"/>
    </row>
    <row r="518" spans="3:28" ht="15.75" customHeight="1" x14ac:dyDescent="0.25">
      <c r="C518" s="29"/>
      <c r="D518" s="29"/>
      <c r="E518" s="29"/>
      <c r="G518" s="29"/>
      <c r="R518" s="27"/>
      <c r="S518" s="25"/>
      <c r="T518" s="25"/>
      <c r="U518" s="25"/>
      <c r="V518" s="25"/>
      <c r="W518" s="25"/>
      <c r="X518" s="25"/>
      <c r="AB518" s="25"/>
    </row>
    <row r="519" spans="3:28" ht="15.75" customHeight="1" x14ac:dyDescent="0.25">
      <c r="C519" s="29"/>
      <c r="D519" s="29"/>
      <c r="E519" s="29"/>
      <c r="G519" s="29"/>
      <c r="R519" s="27"/>
      <c r="S519" s="25"/>
      <c r="T519" s="25"/>
      <c r="U519" s="25"/>
      <c r="V519" s="25"/>
      <c r="W519" s="25"/>
      <c r="X519" s="25"/>
      <c r="AB519" s="25"/>
    </row>
    <row r="520" spans="3:28" ht="15.75" customHeight="1" x14ac:dyDescent="0.25">
      <c r="C520" s="29"/>
      <c r="D520" s="29"/>
      <c r="E520" s="29"/>
      <c r="G520" s="29"/>
      <c r="R520" s="27"/>
      <c r="S520" s="25"/>
      <c r="T520" s="25"/>
      <c r="U520" s="25"/>
      <c r="V520" s="25"/>
      <c r="W520" s="25"/>
      <c r="X520" s="25"/>
      <c r="AB520" s="25"/>
    </row>
    <row r="521" spans="3:28" ht="15.75" customHeight="1" x14ac:dyDescent="0.25">
      <c r="C521" s="29"/>
      <c r="D521" s="29"/>
      <c r="E521" s="29"/>
      <c r="G521" s="29"/>
      <c r="R521" s="27"/>
      <c r="S521" s="25"/>
      <c r="T521" s="25"/>
      <c r="U521" s="25"/>
      <c r="V521" s="25"/>
      <c r="W521" s="25"/>
      <c r="X521" s="25"/>
      <c r="AB521" s="25"/>
    </row>
    <row r="522" spans="3:28" ht="15.75" customHeight="1" x14ac:dyDescent="0.25">
      <c r="C522" s="29"/>
      <c r="D522" s="29"/>
      <c r="E522" s="29"/>
      <c r="G522" s="29"/>
      <c r="R522" s="27"/>
      <c r="S522" s="25"/>
      <c r="T522" s="25"/>
      <c r="U522" s="25"/>
      <c r="V522" s="25"/>
      <c r="W522" s="25"/>
      <c r="X522" s="25"/>
      <c r="AB522" s="25"/>
    </row>
    <row r="523" spans="3:28" ht="15.75" customHeight="1" x14ac:dyDescent="0.25">
      <c r="C523" s="29"/>
      <c r="D523" s="29"/>
      <c r="E523" s="29"/>
      <c r="G523" s="29"/>
      <c r="R523" s="27"/>
      <c r="S523" s="25"/>
      <c r="T523" s="25"/>
      <c r="U523" s="25"/>
      <c r="V523" s="25"/>
      <c r="W523" s="25"/>
      <c r="X523" s="25"/>
      <c r="AB523" s="25"/>
    </row>
    <row r="524" spans="3:28" ht="15.75" customHeight="1" x14ac:dyDescent="0.25">
      <c r="C524" s="29"/>
      <c r="D524" s="29"/>
      <c r="E524" s="29"/>
      <c r="G524" s="29"/>
      <c r="R524" s="27"/>
      <c r="S524" s="25"/>
      <c r="T524" s="25"/>
      <c r="U524" s="25"/>
      <c r="V524" s="25"/>
      <c r="W524" s="25"/>
      <c r="X524" s="25"/>
      <c r="AB524" s="25"/>
    </row>
    <row r="525" spans="3:28" ht="15.75" customHeight="1" x14ac:dyDescent="0.25">
      <c r="C525" s="29"/>
      <c r="D525" s="29"/>
      <c r="E525" s="29"/>
      <c r="G525" s="29"/>
      <c r="R525" s="27"/>
      <c r="S525" s="25"/>
      <c r="T525" s="25"/>
      <c r="U525" s="25"/>
      <c r="V525" s="25"/>
      <c r="W525" s="25"/>
      <c r="X525" s="25"/>
      <c r="AB525" s="25"/>
    </row>
    <row r="526" spans="3:28" ht="15.75" customHeight="1" x14ac:dyDescent="0.25">
      <c r="C526" s="29"/>
      <c r="D526" s="29"/>
      <c r="E526" s="29"/>
      <c r="G526" s="29"/>
      <c r="R526" s="27"/>
      <c r="S526" s="25"/>
      <c r="T526" s="25"/>
      <c r="U526" s="25"/>
      <c r="V526" s="25"/>
      <c r="W526" s="25"/>
      <c r="X526" s="25"/>
      <c r="AB526" s="25"/>
    </row>
    <row r="527" spans="3:28" ht="15.75" customHeight="1" x14ac:dyDescent="0.25">
      <c r="C527" s="29"/>
      <c r="D527" s="29"/>
      <c r="E527" s="29"/>
      <c r="G527" s="29"/>
      <c r="R527" s="27"/>
      <c r="S527" s="25"/>
      <c r="T527" s="25"/>
      <c r="U527" s="25"/>
      <c r="V527" s="25"/>
      <c r="W527" s="25"/>
      <c r="X527" s="25"/>
      <c r="AB527" s="25"/>
    </row>
    <row r="528" spans="3:28" ht="15.75" customHeight="1" x14ac:dyDescent="0.25">
      <c r="C528" s="29"/>
      <c r="D528" s="29"/>
      <c r="E528" s="29"/>
      <c r="G528" s="29"/>
      <c r="R528" s="27"/>
      <c r="S528" s="25"/>
      <c r="T528" s="25"/>
      <c r="U528" s="25"/>
      <c r="V528" s="25"/>
      <c r="W528" s="25"/>
      <c r="X528" s="25"/>
      <c r="AB528" s="25"/>
    </row>
    <row r="529" spans="3:28" ht="15.75" customHeight="1" x14ac:dyDescent="0.25">
      <c r="C529" s="29"/>
      <c r="D529" s="29"/>
      <c r="E529" s="29"/>
      <c r="G529" s="29"/>
      <c r="R529" s="27"/>
      <c r="S529" s="25"/>
      <c r="T529" s="25"/>
      <c r="U529" s="25"/>
      <c r="V529" s="25"/>
      <c r="W529" s="25"/>
      <c r="X529" s="25"/>
      <c r="AB529" s="25"/>
    </row>
    <row r="530" spans="3:28" ht="15.75" customHeight="1" x14ac:dyDescent="0.25">
      <c r="C530" s="29"/>
      <c r="D530" s="29"/>
      <c r="E530" s="29"/>
      <c r="G530" s="29"/>
      <c r="R530" s="27"/>
      <c r="S530" s="25"/>
      <c r="T530" s="25"/>
      <c r="U530" s="25"/>
      <c r="V530" s="25"/>
      <c r="W530" s="25"/>
      <c r="X530" s="25"/>
      <c r="AB530" s="25"/>
    </row>
    <row r="531" spans="3:28" ht="15.75" customHeight="1" x14ac:dyDescent="0.25">
      <c r="C531" s="29"/>
      <c r="D531" s="29"/>
      <c r="E531" s="29"/>
      <c r="G531" s="29"/>
      <c r="R531" s="27"/>
      <c r="S531" s="25"/>
      <c r="T531" s="25"/>
      <c r="U531" s="25"/>
      <c r="V531" s="25"/>
      <c r="W531" s="25"/>
      <c r="X531" s="25"/>
      <c r="AB531" s="25"/>
    </row>
    <row r="532" spans="3:28" ht="15.75" customHeight="1" x14ac:dyDescent="0.25">
      <c r="C532" s="29"/>
      <c r="D532" s="29"/>
      <c r="E532" s="29"/>
      <c r="G532" s="29"/>
      <c r="R532" s="27"/>
      <c r="S532" s="25"/>
      <c r="T532" s="25"/>
      <c r="U532" s="25"/>
      <c r="V532" s="25"/>
      <c r="W532" s="25"/>
      <c r="X532" s="25"/>
      <c r="AB532" s="25"/>
    </row>
    <row r="533" spans="3:28" ht="15.75" customHeight="1" x14ac:dyDescent="0.25">
      <c r="C533" s="29"/>
      <c r="D533" s="29"/>
      <c r="E533" s="29"/>
      <c r="G533" s="29"/>
      <c r="R533" s="27"/>
      <c r="S533" s="25"/>
      <c r="T533" s="25"/>
      <c r="U533" s="25"/>
      <c r="V533" s="25"/>
      <c r="W533" s="25"/>
      <c r="X533" s="25"/>
      <c r="AB533" s="25"/>
    </row>
    <row r="534" spans="3:28" ht="15.75" customHeight="1" x14ac:dyDescent="0.25">
      <c r="C534" s="29"/>
      <c r="D534" s="29"/>
      <c r="E534" s="29"/>
      <c r="G534" s="29"/>
      <c r="R534" s="27"/>
      <c r="S534" s="25"/>
      <c r="T534" s="25"/>
      <c r="U534" s="25"/>
      <c r="V534" s="25"/>
      <c r="W534" s="25"/>
      <c r="X534" s="25"/>
      <c r="AB534" s="25"/>
    </row>
    <row r="535" spans="3:28" ht="15.75" customHeight="1" x14ac:dyDescent="0.25">
      <c r="C535" s="29"/>
      <c r="D535" s="29"/>
      <c r="E535" s="29"/>
      <c r="G535" s="29"/>
      <c r="R535" s="27"/>
      <c r="S535" s="25"/>
      <c r="T535" s="25"/>
      <c r="U535" s="25"/>
      <c r="V535" s="25"/>
      <c r="W535" s="25"/>
      <c r="X535" s="25"/>
      <c r="AB535" s="25"/>
    </row>
    <row r="536" spans="3:28" ht="15.75" customHeight="1" x14ac:dyDescent="0.25">
      <c r="C536" s="29"/>
      <c r="D536" s="29"/>
      <c r="E536" s="29"/>
      <c r="G536" s="29"/>
      <c r="R536" s="27"/>
      <c r="S536" s="25"/>
      <c r="T536" s="25"/>
      <c r="U536" s="25"/>
      <c r="V536" s="25"/>
      <c r="W536" s="25"/>
      <c r="X536" s="25"/>
      <c r="AB536" s="25"/>
    </row>
    <row r="537" spans="3:28" ht="15.75" customHeight="1" x14ac:dyDescent="0.25">
      <c r="C537" s="29"/>
      <c r="D537" s="29"/>
      <c r="E537" s="29"/>
      <c r="G537" s="29"/>
      <c r="R537" s="27"/>
      <c r="S537" s="25"/>
      <c r="T537" s="25"/>
      <c r="U537" s="25"/>
      <c r="V537" s="25"/>
      <c r="W537" s="25"/>
      <c r="X537" s="25"/>
      <c r="AB537" s="25"/>
    </row>
    <row r="538" spans="3:28" ht="15.75" customHeight="1" x14ac:dyDescent="0.25">
      <c r="C538" s="29"/>
      <c r="D538" s="29"/>
      <c r="E538" s="29"/>
      <c r="G538" s="29"/>
      <c r="R538" s="27"/>
      <c r="S538" s="25"/>
      <c r="T538" s="25"/>
      <c r="U538" s="25"/>
      <c r="V538" s="25"/>
      <c r="W538" s="25"/>
      <c r="X538" s="25"/>
      <c r="AB538" s="25"/>
    </row>
    <row r="539" spans="3:28" ht="15.75" customHeight="1" x14ac:dyDescent="0.25">
      <c r="C539" s="29"/>
      <c r="D539" s="29"/>
      <c r="E539" s="29"/>
      <c r="G539" s="29"/>
      <c r="R539" s="27"/>
      <c r="S539" s="25"/>
      <c r="T539" s="25"/>
      <c r="U539" s="25"/>
      <c r="V539" s="25"/>
      <c r="W539" s="25"/>
      <c r="X539" s="25"/>
      <c r="AB539" s="25"/>
    </row>
    <row r="540" spans="3:28" ht="15.75" customHeight="1" x14ac:dyDescent="0.25">
      <c r="C540" s="29"/>
      <c r="D540" s="29"/>
      <c r="E540" s="29"/>
      <c r="G540" s="29"/>
      <c r="R540" s="27"/>
      <c r="S540" s="25"/>
      <c r="T540" s="25"/>
      <c r="U540" s="25"/>
      <c r="V540" s="25"/>
      <c r="W540" s="25"/>
      <c r="X540" s="25"/>
      <c r="AB540" s="25"/>
    </row>
    <row r="541" spans="3:28" ht="15.75" customHeight="1" x14ac:dyDescent="0.25">
      <c r="C541" s="29"/>
      <c r="D541" s="29"/>
      <c r="E541" s="29"/>
      <c r="G541" s="29"/>
      <c r="R541" s="27"/>
      <c r="S541" s="25"/>
      <c r="T541" s="25"/>
      <c r="U541" s="25"/>
      <c r="V541" s="25"/>
      <c r="W541" s="25"/>
      <c r="X541" s="25"/>
      <c r="AB541" s="25"/>
    </row>
    <row r="542" spans="3:28" ht="15.75" customHeight="1" x14ac:dyDescent="0.25">
      <c r="C542" s="29"/>
      <c r="D542" s="29"/>
      <c r="E542" s="29"/>
      <c r="G542" s="29"/>
      <c r="R542" s="27"/>
      <c r="S542" s="25"/>
      <c r="T542" s="25"/>
      <c r="U542" s="25"/>
      <c r="V542" s="25"/>
      <c r="W542" s="25"/>
      <c r="X542" s="25"/>
      <c r="AB542" s="25"/>
    </row>
    <row r="543" spans="3:28" ht="15.75" customHeight="1" x14ac:dyDescent="0.25">
      <c r="C543" s="29"/>
      <c r="D543" s="29"/>
      <c r="E543" s="29"/>
      <c r="G543" s="29"/>
      <c r="R543" s="27"/>
      <c r="S543" s="25"/>
      <c r="T543" s="25"/>
      <c r="U543" s="25"/>
      <c r="V543" s="25"/>
      <c r="W543" s="25"/>
      <c r="X543" s="25"/>
      <c r="AB543" s="25"/>
    </row>
    <row r="544" spans="3:28" ht="15.75" customHeight="1" x14ac:dyDescent="0.25">
      <c r="C544" s="29"/>
      <c r="D544" s="29"/>
      <c r="E544" s="29"/>
      <c r="G544" s="29"/>
      <c r="R544" s="27"/>
      <c r="S544" s="25"/>
      <c r="T544" s="25"/>
      <c r="U544" s="25"/>
      <c r="V544" s="25"/>
      <c r="W544" s="25"/>
      <c r="X544" s="25"/>
      <c r="AB544" s="25"/>
    </row>
    <row r="545" spans="3:28" ht="15.75" customHeight="1" x14ac:dyDescent="0.25">
      <c r="C545" s="29"/>
      <c r="D545" s="29"/>
      <c r="E545" s="29"/>
      <c r="G545" s="29"/>
      <c r="R545" s="27"/>
      <c r="S545" s="25"/>
      <c r="T545" s="25"/>
      <c r="U545" s="25"/>
      <c r="V545" s="25"/>
      <c r="W545" s="25"/>
      <c r="X545" s="25"/>
      <c r="AB545" s="25"/>
    </row>
    <row r="546" spans="3:28" ht="15.75" customHeight="1" x14ac:dyDescent="0.25">
      <c r="C546" s="29"/>
      <c r="D546" s="29"/>
      <c r="E546" s="29"/>
      <c r="G546" s="29"/>
      <c r="R546" s="27"/>
      <c r="S546" s="25"/>
      <c r="T546" s="25"/>
      <c r="U546" s="25"/>
      <c r="V546" s="25"/>
      <c r="W546" s="25"/>
      <c r="X546" s="25"/>
      <c r="AB546" s="25"/>
    </row>
    <row r="547" spans="3:28" ht="15.75" customHeight="1" x14ac:dyDescent="0.25">
      <c r="C547" s="29"/>
      <c r="D547" s="29"/>
      <c r="E547" s="29"/>
      <c r="G547" s="29"/>
      <c r="R547" s="27"/>
      <c r="S547" s="25"/>
      <c r="T547" s="25"/>
      <c r="U547" s="25"/>
      <c r="V547" s="25"/>
      <c r="W547" s="25"/>
      <c r="X547" s="25"/>
      <c r="AB547" s="25"/>
    </row>
    <row r="548" spans="3:28" ht="15.75" customHeight="1" x14ac:dyDescent="0.25">
      <c r="C548" s="29"/>
      <c r="D548" s="29"/>
      <c r="E548" s="29"/>
      <c r="G548" s="29"/>
      <c r="R548" s="27"/>
      <c r="S548" s="25"/>
      <c r="T548" s="25"/>
      <c r="U548" s="25"/>
      <c r="V548" s="25"/>
      <c r="W548" s="25"/>
      <c r="X548" s="25"/>
      <c r="AB548" s="25"/>
    </row>
    <row r="549" spans="3:28" ht="15.75" customHeight="1" x14ac:dyDescent="0.25">
      <c r="C549" s="29"/>
      <c r="D549" s="29"/>
      <c r="E549" s="29"/>
      <c r="G549" s="29"/>
      <c r="R549" s="27"/>
      <c r="S549" s="25"/>
      <c r="T549" s="25"/>
      <c r="U549" s="25"/>
      <c r="V549" s="25"/>
      <c r="W549" s="25"/>
      <c r="X549" s="25"/>
      <c r="AB549" s="25"/>
    </row>
    <row r="550" spans="3:28" ht="15.75" customHeight="1" x14ac:dyDescent="0.25">
      <c r="C550" s="29"/>
      <c r="D550" s="29"/>
      <c r="E550" s="29"/>
      <c r="G550" s="29"/>
      <c r="R550" s="27"/>
      <c r="S550" s="25"/>
      <c r="T550" s="25"/>
      <c r="U550" s="25"/>
      <c r="V550" s="25"/>
      <c r="W550" s="25"/>
      <c r="X550" s="25"/>
      <c r="AB550" s="25"/>
    </row>
    <row r="551" spans="3:28" ht="15.75" customHeight="1" x14ac:dyDescent="0.25">
      <c r="C551" s="29"/>
      <c r="D551" s="29"/>
      <c r="E551" s="29"/>
      <c r="G551" s="29"/>
      <c r="R551" s="27"/>
      <c r="S551" s="25"/>
      <c r="T551" s="25"/>
      <c r="U551" s="25"/>
      <c r="V551" s="25"/>
      <c r="W551" s="25"/>
      <c r="X551" s="25"/>
      <c r="AB551" s="25"/>
    </row>
    <row r="552" spans="3:28" ht="15.75" customHeight="1" x14ac:dyDescent="0.25">
      <c r="C552" s="29"/>
      <c r="D552" s="29"/>
      <c r="E552" s="29"/>
      <c r="G552" s="29"/>
      <c r="R552" s="27"/>
      <c r="S552" s="25"/>
      <c r="T552" s="25"/>
      <c r="U552" s="25"/>
      <c r="V552" s="25"/>
      <c r="W552" s="25"/>
      <c r="X552" s="25"/>
      <c r="AB552" s="25"/>
    </row>
    <row r="553" spans="3:28" ht="15.75" customHeight="1" x14ac:dyDescent="0.25">
      <c r="C553" s="29"/>
      <c r="D553" s="29"/>
      <c r="E553" s="29"/>
      <c r="G553" s="29"/>
      <c r="R553" s="27"/>
      <c r="S553" s="25"/>
      <c r="T553" s="25"/>
      <c r="U553" s="25"/>
      <c r="V553" s="25"/>
      <c r="W553" s="25"/>
      <c r="X553" s="25"/>
      <c r="AB553" s="25"/>
    </row>
    <row r="554" spans="3:28" ht="15.75" customHeight="1" x14ac:dyDescent="0.25">
      <c r="C554" s="29"/>
      <c r="D554" s="29"/>
      <c r="E554" s="29"/>
      <c r="G554" s="29"/>
      <c r="R554" s="27"/>
      <c r="S554" s="25"/>
      <c r="T554" s="25"/>
      <c r="U554" s="25"/>
      <c r="V554" s="25"/>
      <c r="W554" s="25"/>
      <c r="X554" s="25"/>
      <c r="AB554" s="25"/>
    </row>
    <row r="555" spans="3:28" ht="15.75" customHeight="1" x14ac:dyDescent="0.25">
      <c r="C555" s="29"/>
      <c r="D555" s="29"/>
      <c r="E555" s="29"/>
      <c r="G555" s="29"/>
      <c r="R555" s="27"/>
      <c r="S555" s="25"/>
      <c r="T555" s="25"/>
      <c r="U555" s="25"/>
      <c r="V555" s="25"/>
      <c r="W555" s="25"/>
      <c r="X555" s="25"/>
      <c r="AB555" s="25"/>
    </row>
    <row r="556" spans="3:28" ht="15.75" customHeight="1" x14ac:dyDescent="0.25">
      <c r="C556" s="29"/>
      <c r="D556" s="29"/>
      <c r="E556" s="29"/>
      <c r="G556" s="29"/>
      <c r="R556" s="27"/>
      <c r="S556" s="25"/>
      <c r="T556" s="25"/>
      <c r="U556" s="25"/>
      <c r="V556" s="25"/>
      <c r="W556" s="25"/>
      <c r="X556" s="25"/>
      <c r="AB556" s="25"/>
    </row>
    <row r="557" spans="3:28" ht="15.75" customHeight="1" x14ac:dyDescent="0.25">
      <c r="C557" s="29"/>
      <c r="D557" s="29"/>
      <c r="E557" s="29"/>
      <c r="G557" s="29"/>
      <c r="R557" s="27"/>
      <c r="S557" s="25"/>
      <c r="T557" s="25"/>
      <c r="U557" s="25"/>
      <c r="V557" s="25"/>
      <c r="W557" s="25"/>
      <c r="X557" s="25"/>
      <c r="AB557" s="25"/>
    </row>
    <row r="558" spans="3:28" ht="15.75" customHeight="1" x14ac:dyDescent="0.25">
      <c r="C558" s="29"/>
      <c r="D558" s="29"/>
      <c r="E558" s="29"/>
      <c r="G558" s="29"/>
      <c r="R558" s="27"/>
      <c r="S558" s="25"/>
      <c r="T558" s="25"/>
      <c r="U558" s="25"/>
      <c r="V558" s="25"/>
      <c r="W558" s="25"/>
      <c r="X558" s="25"/>
      <c r="AB558" s="25"/>
    </row>
    <row r="559" spans="3:28" ht="15.75" customHeight="1" x14ac:dyDescent="0.25">
      <c r="C559" s="29"/>
      <c r="D559" s="29"/>
      <c r="E559" s="29"/>
      <c r="G559" s="29"/>
      <c r="R559" s="27"/>
      <c r="S559" s="25"/>
      <c r="T559" s="25"/>
      <c r="U559" s="25"/>
      <c r="V559" s="25"/>
      <c r="W559" s="25"/>
      <c r="X559" s="25"/>
      <c r="AB559" s="25"/>
    </row>
    <row r="560" spans="3:28" ht="15.75" customHeight="1" x14ac:dyDescent="0.25">
      <c r="C560" s="29"/>
      <c r="D560" s="29"/>
      <c r="E560" s="29"/>
      <c r="G560" s="29"/>
      <c r="R560" s="27"/>
      <c r="S560" s="25"/>
      <c r="T560" s="25"/>
      <c r="U560" s="25"/>
      <c r="V560" s="25"/>
      <c r="W560" s="25"/>
      <c r="X560" s="25"/>
      <c r="AB560" s="25"/>
    </row>
    <row r="561" spans="3:28" ht="15.75" customHeight="1" x14ac:dyDescent="0.25">
      <c r="C561" s="29"/>
      <c r="D561" s="29"/>
      <c r="E561" s="29"/>
      <c r="G561" s="29"/>
      <c r="R561" s="27"/>
      <c r="S561" s="25"/>
      <c r="T561" s="25"/>
      <c r="U561" s="25"/>
      <c r="V561" s="25"/>
      <c r="W561" s="25"/>
      <c r="X561" s="25"/>
      <c r="AB561" s="25"/>
    </row>
    <row r="562" spans="3:28" ht="15.75" customHeight="1" x14ac:dyDescent="0.25">
      <c r="C562" s="29"/>
      <c r="D562" s="29"/>
      <c r="E562" s="29"/>
      <c r="G562" s="29"/>
      <c r="R562" s="27"/>
      <c r="S562" s="25"/>
      <c r="T562" s="25"/>
      <c r="U562" s="25"/>
      <c r="V562" s="25"/>
      <c r="W562" s="25"/>
      <c r="X562" s="25"/>
      <c r="AB562" s="25"/>
    </row>
    <row r="563" spans="3:28" ht="15.75" customHeight="1" x14ac:dyDescent="0.25">
      <c r="C563" s="29"/>
      <c r="D563" s="29"/>
      <c r="E563" s="29"/>
      <c r="G563" s="29"/>
      <c r="R563" s="27"/>
      <c r="S563" s="25"/>
      <c r="T563" s="25"/>
      <c r="U563" s="25"/>
      <c r="V563" s="25"/>
      <c r="W563" s="25"/>
      <c r="X563" s="25"/>
      <c r="AB563" s="25"/>
    </row>
    <row r="564" spans="3:28" ht="15.75" customHeight="1" x14ac:dyDescent="0.25">
      <c r="C564" s="29"/>
      <c r="D564" s="29"/>
      <c r="E564" s="29"/>
      <c r="G564" s="29"/>
      <c r="R564" s="27"/>
      <c r="S564" s="25"/>
      <c r="T564" s="25"/>
      <c r="U564" s="25"/>
      <c r="V564" s="25"/>
      <c r="W564" s="25"/>
      <c r="X564" s="25"/>
      <c r="AB564" s="25"/>
    </row>
    <row r="565" spans="3:28" ht="15.75" customHeight="1" x14ac:dyDescent="0.25">
      <c r="C565" s="29"/>
      <c r="D565" s="29"/>
      <c r="E565" s="29"/>
      <c r="G565" s="29"/>
      <c r="R565" s="27"/>
      <c r="S565" s="25"/>
      <c r="T565" s="25"/>
      <c r="U565" s="25"/>
      <c r="V565" s="25"/>
      <c r="W565" s="25"/>
      <c r="X565" s="25"/>
      <c r="AB565" s="25"/>
    </row>
    <row r="566" spans="3:28" ht="15.75" customHeight="1" x14ac:dyDescent="0.25">
      <c r="C566" s="29"/>
      <c r="D566" s="29"/>
      <c r="E566" s="29"/>
      <c r="G566" s="29"/>
      <c r="R566" s="27"/>
      <c r="S566" s="25"/>
      <c r="T566" s="25"/>
      <c r="U566" s="25"/>
      <c r="V566" s="25"/>
      <c r="W566" s="25"/>
      <c r="X566" s="25"/>
      <c r="AB566" s="25"/>
    </row>
    <row r="567" spans="3:28" ht="15.75" customHeight="1" x14ac:dyDescent="0.25">
      <c r="C567" s="29"/>
      <c r="D567" s="29"/>
      <c r="E567" s="29"/>
      <c r="G567" s="29"/>
      <c r="R567" s="27"/>
      <c r="S567" s="25"/>
      <c r="T567" s="25"/>
      <c r="U567" s="25"/>
      <c r="V567" s="25"/>
      <c r="W567" s="25"/>
      <c r="X567" s="25"/>
      <c r="AB567" s="25"/>
    </row>
    <row r="568" spans="3:28" ht="15.75" customHeight="1" x14ac:dyDescent="0.25">
      <c r="C568" s="29"/>
      <c r="D568" s="29"/>
      <c r="E568" s="29"/>
      <c r="G568" s="29"/>
      <c r="R568" s="27"/>
      <c r="S568" s="25"/>
      <c r="T568" s="25"/>
      <c r="U568" s="25"/>
      <c r="V568" s="25"/>
      <c r="W568" s="25"/>
      <c r="X568" s="25"/>
      <c r="AB568" s="25"/>
    </row>
    <row r="569" spans="3:28" ht="15.75" customHeight="1" x14ac:dyDescent="0.25">
      <c r="C569" s="29"/>
      <c r="D569" s="29"/>
      <c r="E569" s="29"/>
      <c r="G569" s="29"/>
      <c r="R569" s="27"/>
      <c r="S569" s="25"/>
      <c r="T569" s="25"/>
      <c r="U569" s="25"/>
      <c r="V569" s="25"/>
      <c r="W569" s="25"/>
      <c r="X569" s="25"/>
      <c r="AB569" s="25"/>
    </row>
    <row r="570" spans="3:28" ht="15.75" customHeight="1" x14ac:dyDescent="0.25">
      <c r="C570" s="29"/>
      <c r="D570" s="29"/>
      <c r="E570" s="29"/>
      <c r="G570" s="29"/>
      <c r="R570" s="27"/>
      <c r="S570" s="25"/>
      <c r="T570" s="25"/>
      <c r="U570" s="25"/>
      <c r="V570" s="25"/>
      <c r="W570" s="25"/>
      <c r="X570" s="25"/>
      <c r="AB570" s="25"/>
    </row>
    <row r="571" spans="3:28" ht="15.75" customHeight="1" x14ac:dyDescent="0.25">
      <c r="C571" s="29"/>
      <c r="D571" s="29"/>
      <c r="E571" s="29"/>
      <c r="G571" s="29"/>
      <c r="R571" s="27"/>
      <c r="S571" s="25"/>
      <c r="T571" s="25"/>
      <c r="U571" s="25"/>
      <c r="V571" s="25"/>
      <c r="W571" s="25"/>
      <c r="X571" s="25"/>
      <c r="AB571" s="25"/>
    </row>
    <row r="572" spans="3:28" ht="15.75" customHeight="1" x14ac:dyDescent="0.25">
      <c r="C572" s="29"/>
      <c r="D572" s="29"/>
      <c r="E572" s="29"/>
      <c r="G572" s="29"/>
      <c r="R572" s="27"/>
      <c r="S572" s="25"/>
      <c r="T572" s="25"/>
      <c r="U572" s="25"/>
      <c r="V572" s="25"/>
      <c r="W572" s="25"/>
      <c r="X572" s="25"/>
      <c r="AB572" s="25"/>
    </row>
    <row r="573" spans="3:28" ht="15.75" customHeight="1" x14ac:dyDescent="0.25">
      <c r="C573" s="29"/>
      <c r="D573" s="29"/>
      <c r="E573" s="29"/>
      <c r="G573" s="29"/>
      <c r="R573" s="27"/>
      <c r="S573" s="25"/>
      <c r="T573" s="25"/>
      <c r="U573" s="25"/>
      <c r="V573" s="25"/>
      <c r="W573" s="25"/>
      <c r="X573" s="25"/>
      <c r="AB573" s="25"/>
    </row>
    <row r="574" spans="3:28" ht="15.75" customHeight="1" x14ac:dyDescent="0.25">
      <c r="C574" s="29"/>
      <c r="D574" s="29"/>
      <c r="E574" s="29"/>
      <c r="G574" s="29"/>
      <c r="R574" s="27"/>
      <c r="S574" s="25"/>
      <c r="T574" s="25"/>
      <c r="U574" s="25"/>
      <c r="V574" s="25"/>
      <c r="W574" s="25"/>
      <c r="X574" s="25"/>
      <c r="AB574" s="25"/>
    </row>
    <row r="575" spans="3:28" ht="15.75" customHeight="1" x14ac:dyDescent="0.25">
      <c r="C575" s="29"/>
      <c r="D575" s="29"/>
      <c r="E575" s="29"/>
      <c r="G575" s="29"/>
      <c r="R575" s="27"/>
      <c r="S575" s="25"/>
      <c r="T575" s="25"/>
      <c r="U575" s="25"/>
      <c r="V575" s="25"/>
      <c r="W575" s="25"/>
      <c r="X575" s="25"/>
      <c r="AB575" s="25"/>
    </row>
    <row r="576" spans="3:28" ht="15.75" customHeight="1" x14ac:dyDescent="0.25">
      <c r="C576" s="29"/>
      <c r="D576" s="29"/>
      <c r="E576" s="29"/>
      <c r="G576" s="29"/>
      <c r="R576" s="27"/>
      <c r="S576" s="25"/>
      <c r="T576" s="25"/>
      <c r="U576" s="25"/>
      <c r="V576" s="25"/>
      <c r="W576" s="25"/>
      <c r="X576" s="25"/>
      <c r="AB576" s="25"/>
    </row>
    <row r="577" spans="3:28" ht="15.75" customHeight="1" x14ac:dyDescent="0.25">
      <c r="C577" s="29"/>
      <c r="D577" s="29"/>
      <c r="E577" s="29"/>
      <c r="G577" s="29"/>
      <c r="R577" s="27"/>
      <c r="S577" s="25"/>
      <c r="T577" s="25"/>
      <c r="U577" s="25"/>
      <c r="V577" s="25"/>
      <c r="W577" s="25"/>
      <c r="X577" s="25"/>
      <c r="AB577" s="25"/>
    </row>
    <row r="578" spans="3:28" ht="15.75" customHeight="1" x14ac:dyDescent="0.25">
      <c r="C578" s="29"/>
      <c r="D578" s="29"/>
      <c r="E578" s="29"/>
      <c r="G578" s="29"/>
      <c r="R578" s="27"/>
      <c r="S578" s="25"/>
      <c r="T578" s="25"/>
      <c r="U578" s="25"/>
      <c r="V578" s="25"/>
      <c r="W578" s="25"/>
      <c r="X578" s="25"/>
      <c r="AB578" s="25"/>
    </row>
    <row r="579" spans="3:28" ht="15.75" customHeight="1" x14ac:dyDescent="0.25">
      <c r="C579" s="29"/>
      <c r="D579" s="29"/>
      <c r="E579" s="29"/>
      <c r="G579" s="29"/>
      <c r="R579" s="27"/>
      <c r="S579" s="25"/>
      <c r="T579" s="25"/>
      <c r="U579" s="25"/>
      <c r="V579" s="25"/>
      <c r="W579" s="25"/>
      <c r="X579" s="25"/>
      <c r="AB579" s="25"/>
    </row>
    <row r="580" spans="3:28" ht="15.75" customHeight="1" x14ac:dyDescent="0.25">
      <c r="C580" s="29"/>
      <c r="D580" s="29"/>
      <c r="E580" s="29"/>
      <c r="G580" s="29"/>
      <c r="R580" s="27"/>
      <c r="S580" s="25"/>
      <c r="T580" s="25"/>
      <c r="U580" s="25"/>
      <c r="V580" s="25"/>
      <c r="W580" s="25"/>
      <c r="X580" s="25"/>
      <c r="AB580" s="25"/>
    </row>
    <row r="581" spans="3:28" ht="15.75" customHeight="1" x14ac:dyDescent="0.25">
      <c r="C581" s="29"/>
      <c r="D581" s="29"/>
      <c r="E581" s="29"/>
      <c r="G581" s="29"/>
      <c r="R581" s="27"/>
      <c r="S581" s="25"/>
      <c r="T581" s="25"/>
      <c r="U581" s="25"/>
      <c r="V581" s="25"/>
      <c r="W581" s="25"/>
      <c r="X581" s="25"/>
      <c r="AB581" s="25"/>
    </row>
    <row r="582" spans="3:28" ht="15.75" customHeight="1" x14ac:dyDescent="0.25">
      <c r="C582" s="29"/>
      <c r="D582" s="29"/>
      <c r="E582" s="29"/>
      <c r="G582" s="29"/>
      <c r="R582" s="27"/>
      <c r="S582" s="25"/>
      <c r="T582" s="25"/>
      <c r="U582" s="25"/>
      <c r="V582" s="25"/>
      <c r="W582" s="25"/>
      <c r="X582" s="25"/>
      <c r="AB582" s="25"/>
    </row>
    <row r="583" spans="3:28" ht="15.75" customHeight="1" x14ac:dyDescent="0.25">
      <c r="C583" s="29"/>
      <c r="D583" s="29"/>
      <c r="E583" s="29"/>
      <c r="G583" s="29"/>
      <c r="R583" s="27"/>
      <c r="S583" s="25"/>
      <c r="T583" s="25"/>
      <c r="U583" s="25"/>
      <c r="V583" s="25"/>
      <c r="W583" s="25"/>
      <c r="X583" s="25"/>
      <c r="AB583" s="25"/>
    </row>
    <row r="584" spans="3:28" ht="15.75" customHeight="1" x14ac:dyDescent="0.25">
      <c r="C584" s="29"/>
      <c r="D584" s="29"/>
      <c r="E584" s="29"/>
      <c r="G584" s="29"/>
      <c r="R584" s="27"/>
      <c r="S584" s="25"/>
      <c r="T584" s="25"/>
      <c r="U584" s="25"/>
      <c r="V584" s="25"/>
      <c r="W584" s="25"/>
      <c r="X584" s="25"/>
      <c r="AB584" s="25"/>
    </row>
    <row r="585" spans="3:28" ht="15.75" customHeight="1" x14ac:dyDescent="0.25">
      <c r="C585" s="29"/>
      <c r="D585" s="29"/>
      <c r="E585" s="29"/>
      <c r="G585" s="29"/>
      <c r="R585" s="27"/>
      <c r="S585" s="25"/>
      <c r="T585" s="25"/>
      <c r="U585" s="25"/>
      <c r="V585" s="25"/>
      <c r="W585" s="25"/>
      <c r="X585" s="25"/>
      <c r="AB585" s="25"/>
    </row>
    <row r="586" spans="3:28" ht="15.75" customHeight="1" x14ac:dyDescent="0.25">
      <c r="C586" s="29"/>
      <c r="D586" s="29"/>
      <c r="E586" s="29"/>
      <c r="G586" s="29"/>
      <c r="R586" s="27"/>
      <c r="S586" s="25"/>
      <c r="T586" s="25"/>
      <c r="U586" s="25"/>
      <c r="V586" s="25"/>
      <c r="W586" s="25"/>
      <c r="X586" s="25"/>
      <c r="AB586" s="25"/>
    </row>
    <row r="587" spans="3:28" ht="15.75" customHeight="1" x14ac:dyDescent="0.25">
      <c r="C587" s="29"/>
      <c r="D587" s="29"/>
      <c r="E587" s="29"/>
      <c r="G587" s="29"/>
      <c r="R587" s="27"/>
      <c r="S587" s="25"/>
      <c r="T587" s="25"/>
      <c r="U587" s="25"/>
      <c r="V587" s="25"/>
      <c r="W587" s="25"/>
      <c r="X587" s="25"/>
      <c r="AB587" s="25"/>
    </row>
    <row r="588" spans="3:28" ht="15.75" customHeight="1" x14ac:dyDescent="0.25">
      <c r="C588" s="29"/>
      <c r="D588" s="29"/>
      <c r="E588" s="29"/>
      <c r="G588" s="29"/>
      <c r="R588" s="27"/>
      <c r="S588" s="25"/>
      <c r="T588" s="25"/>
      <c r="U588" s="25"/>
      <c r="V588" s="25"/>
      <c r="W588" s="25"/>
      <c r="X588" s="25"/>
      <c r="AB588" s="25"/>
    </row>
    <row r="589" spans="3:28" ht="15.75" customHeight="1" x14ac:dyDescent="0.25">
      <c r="C589" s="29"/>
      <c r="D589" s="29"/>
      <c r="E589" s="29"/>
      <c r="G589" s="29"/>
      <c r="R589" s="27"/>
      <c r="S589" s="25"/>
      <c r="T589" s="25"/>
      <c r="U589" s="25"/>
      <c r="V589" s="25"/>
      <c r="W589" s="25"/>
      <c r="X589" s="25"/>
      <c r="AB589" s="25"/>
    </row>
    <row r="590" spans="3:28" ht="15.75" customHeight="1" x14ac:dyDescent="0.25">
      <c r="C590" s="29"/>
      <c r="D590" s="29"/>
      <c r="E590" s="29"/>
      <c r="G590" s="29"/>
      <c r="R590" s="27"/>
      <c r="S590" s="25"/>
      <c r="T590" s="25"/>
      <c r="U590" s="25"/>
      <c r="V590" s="25"/>
      <c r="W590" s="25"/>
      <c r="X590" s="25"/>
      <c r="AB590" s="25"/>
    </row>
    <row r="591" spans="3:28" ht="15.75" customHeight="1" x14ac:dyDescent="0.25">
      <c r="C591" s="29"/>
      <c r="D591" s="29"/>
      <c r="E591" s="29"/>
      <c r="G591" s="29"/>
      <c r="R591" s="27"/>
      <c r="S591" s="25"/>
      <c r="T591" s="25"/>
      <c r="U591" s="25"/>
      <c r="V591" s="25"/>
      <c r="W591" s="25"/>
      <c r="X591" s="25"/>
      <c r="AB591" s="25"/>
    </row>
    <row r="592" spans="3:28" ht="15.75" customHeight="1" x14ac:dyDescent="0.25">
      <c r="C592" s="29"/>
      <c r="D592" s="29"/>
      <c r="E592" s="29"/>
      <c r="G592" s="29"/>
      <c r="R592" s="27"/>
      <c r="S592" s="25"/>
      <c r="T592" s="25"/>
      <c r="U592" s="25"/>
      <c r="V592" s="25"/>
      <c r="W592" s="25"/>
      <c r="X592" s="25"/>
      <c r="AB592" s="25"/>
    </row>
    <row r="593" spans="3:28" ht="15.75" customHeight="1" x14ac:dyDescent="0.25">
      <c r="C593" s="29"/>
      <c r="D593" s="29"/>
      <c r="E593" s="29"/>
      <c r="G593" s="29"/>
      <c r="R593" s="27"/>
      <c r="S593" s="25"/>
      <c r="T593" s="25"/>
      <c r="U593" s="25"/>
      <c r="V593" s="25"/>
      <c r="W593" s="25"/>
      <c r="X593" s="25"/>
      <c r="AB593" s="25"/>
    </row>
    <row r="594" spans="3:28" ht="15.75" customHeight="1" x14ac:dyDescent="0.25">
      <c r="C594" s="29"/>
      <c r="D594" s="29"/>
      <c r="E594" s="29"/>
      <c r="G594" s="29"/>
      <c r="R594" s="27"/>
      <c r="S594" s="25"/>
      <c r="T594" s="25"/>
      <c r="U594" s="25"/>
      <c r="V594" s="25"/>
      <c r="W594" s="25"/>
      <c r="X594" s="25"/>
      <c r="AB594" s="25"/>
    </row>
    <row r="595" spans="3:28" ht="15.75" customHeight="1" x14ac:dyDescent="0.25">
      <c r="C595" s="29"/>
      <c r="D595" s="29"/>
      <c r="E595" s="29"/>
      <c r="G595" s="29"/>
      <c r="R595" s="27"/>
      <c r="S595" s="25"/>
      <c r="T595" s="25"/>
      <c r="U595" s="25"/>
      <c r="V595" s="25"/>
      <c r="W595" s="25"/>
      <c r="X595" s="25"/>
      <c r="AB595" s="25"/>
    </row>
    <row r="596" spans="3:28" ht="15.75" customHeight="1" x14ac:dyDescent="0.25">
      <c r="C596" s="29"/>
      <c r="D596" s="29"/>
      <c r="E596" s="29"/>
      <c r="G596" s="29"/>
      <c r="R596" s="27"/>
      <c r="S596" s="25"/>
      <c r="T596" s="25"/>
      <c r="U596" s="25"/>
      <c r="V596" s="25"/>
      <c r="W596" s="25"/>
      <c r="X596" s="25"/>
      <c r="AB596" s="25"/>
    </row>
    <row r="597" spans="3:28" ht="15.75" customHeight="1" x14ac:dyDescent="0.25">
      <c r="C597" s="29"/>
      <c r="D597" s="29"/>
      <c r="E597" s="29"/>
      <c r="G597" s="29"/>
      <c r="R597" s="27"/>
      <c r="S597" s="25"/>
      <c r="T597" s="25"/>
      <c r="U597" s="25"/>
      <c r="V597" s="25"/>
      <c r="W597" s="25"/>
      <c r="X597" s="25"/>
      <c r="AB597" s="25"/>
    </row>
    <row r="598" spans="3:28" ht="15.75" customHeight="1" x14ac:dyDescent="0.25">
      <c r="C598" s="29"/>
      <c r="D598" s="29"/>
      <c r="E598" s="29"/>
      <c r="G598" s="29"/>
      <c r="R598" s="27"/>
      <c r="S598" s="25"/>
      <c r="T598" s="25"/>
      <c r="U598" s="25"/>
      <c r="V598" s="25"/>
      <c r="W598" s="25"/>
      <c r="X598" s="25"/>
      <c r="AB598" s="25"/>
    </row>
    <row r="599" spans="3:28" ht="15.75" customHeight="1" x14ac:dyDescent="0.25">
      <c r="C599" s="29"/>
      <c r="D599" s="29"/>
      <c r="E599" s="29"/>
      <c r="G599" s="29"/>
      <c r="R599" s="27"/>
      <c r="S599" s="25"/>
      <c r="T599" s="25"/>
      <c r="U599" s="25"/>
      <c r="V599" s="25"/>
      <c r="W599" s="25"/>
      <c r="X599" s="25"/>
      <c r="AB599" s="25"/>
    </row>
    <row r="600" spans="3:28" ht="15.75" customHeight="1" x14ac:dyDescent="0.25">
      <c r="C600" s="29"/>
      <c r="D600" s="29"/>
      <c r="E600" s="29"/>
      <c r="G600" s="29"/>
      <c r="R600" s="27"/>
      <c r="S600" s="25"/>
      <c r="T600" s="25"/>
      <c r="U600" s="25"/>
      <c r="V600" s="25"/>
      <c r="W600" s="25"/>
      <c r="X600" s="25"/>
      <c r="AB600" s="25"/>
    </row>
    <row r="601" spans="3:28" ht="15.75" customHeight="1" x14ac:dyDescent="0.25">
      <c r="C601" s="29"/>
      <c r="D601" s="29"/>
      <c r="E601" s="29"/>
      <c r="G601" s="29"/>
      <c r="R601" s="27"/>
      <c r="S601" s="25"/>
      <c r="T601" s="25"/>
      <c r="U601" s="25"/>
      <c r="V601" s="25"/>
      <c r="W601" s="25"/>
      <c r="X601" s="25"/>
      <c r="AB601" s="25"/>
    </row>
    <row r="602" spans="3:28" ht="15.75" customHeight="1" x14ac:dyDescent="0.25">
      <c r="C602" s="29"/>
      <c r="D602" s="29"/>
      <c r="E602" s="29"/>
      <c r="G602" s="29"/>
      <c r="R602" s="27"/>
      <c r="S602" s="25"/>
      <c r="T602" s="25"/>
      <c r="U602" s="25"/>
      <c r="V602" s="25"/>
      <c r="W602" s="25"/>
      <c r="X602" s="25"/>
      <c r="AB602" s="25"/>
    </row>
    <row r="603" spans="3:28" ht="15.75" customHeight="1" x14ac:dyDescent="0.25">
      <c r="C603" s="29"/>
      <c r="D603" s="29"/>
      <c r="E603" s="29"/>
      <c r="G603" s="29"/>
      <c r="R603" s="27"/>
      <c r="S603" s="25"/>
      <c r="T603" s="25"/>
      <c r="U603" s="25"/>
      <c r="V603" s="25"/>
      <c r="W603" s="25"/>
      <c r="X603" s="25"/>
      <c r="AB603" s="25"/>
    </row>
    <row r="604" spans="3:28" ht="15.75" customHeight="1" x14ac:dyDescent="0.25">
      <c r="C604" s="29"/>
      <c r="D604" s="29"/>
      <c r="E604" s="29"/>
      <c r="G604" s="29"/>
      <c r="R604" s="27"/>
      <c r="S604" s="25"/>
      <c r="T604" s="25"/>
      <c r="U604" s="25"/>
      <c r="V604" s="25"/>
      <c r="W604" s="25"/>
      <c r="X604" s="25"/>
      <c r="AB604" s="25"/>
    </row>
    <row r="605" spans="3:28" ht="15.75" customHeight="1" x14ac:dyDescent="0.25">
      <c r="C605" s="29"/>
      <c r="D605" s="29"/>
      <c r="E605" s="29"/>
      <c r="G605" s="29"/>
      <c r="R605" s="27"/>
      <c r="S605" s="25"/>
      <c r="T605" s="25"/>
      <c r="U605" s="25"/>
      <c r="V605" s="25"/>
      <c r="W605" s="25"/>
      <c r="X605" s="25"/>
      <c r="AB605" s="25"/>
    </row>
    <row r="606" spans="3:28" ht="15.75" customHeight="1" x14ac:dyDescent="0.25">
      <c r="C606" s="29"/>
      <c r="D606" s="29"/>
      <c r="E606" s="29"/>
      <c r="G606" s="29"/>
      <c r="R606" s="27"/>
      <c r="S606" s="25"/>
      <c r="T606" s="25"/>
      <c r="U606" s="25"/>
      <c r="V606" s="25"/>
      <c r="W606" s="25"/>
      <c r="X606" s="25"/>
      <c r="AB606" s="25"/>
    </row>
    <row r="607" spans="3:28" ht="15.75" customHeight="1" x14ac:dyDescent="0.25">
      <c r="C607" s="29"/>
      <c r="D607" s="29"/>
      <c r="E607" s="29"/>
      <c r="G607" s="29"/>
      <c r="R607" s="27"/>
      <c r="S607" s="25"/>
      <c r="T607" s="25"/>
      <c r="U607" s="25"/>
      <c r="V607" s="25"/>
      <c r="W607" s="25"/>
      <c r="X607" s="25"/>
      <c r="AB607" s="25"/>
    </row>
    <row r="608" spans="3:28" ht="15.75" customHeight="1" x14ac:dyDescent="0.25">
      <c r="C608" s="29"/>
      <c r="D608" s="29"/>
      <c r="E608" s="29"/>
      <c r="G608" s="29"/>
      <c r="R608" s="27"/>
      <c r="S608" s="25"/>
      <c r="T608" s="25"/>
      <c r="U608" s="25"/>
      <c r="V608" s="25"/>
      <c r="W608" s="25"/>
      <c r="X608" s="25"/>
      <c r="AB608" s="25"/>
    </row>
    <row r="609" spans="3:28" ht="15.75" customHeight="1" x14ac:dyDescent="0.25">
      <c r="C609" s="29"/>
      <c r="D609" s="29"/>
      <c r="E609" s="29"/>
      <c r="G609" s="29"/>
      <c r="R609" s="27"/>
      <c r="S609" s="25"/>
      <c r="T609" s="25"/>
      <c r="U609" s="25"/>
      <c r="V609" s="25"/>
      <c r="W609" s="25"/>
      <c r="X609" s="25"/>
      <c r="AB609" s="25"/>
    </row>
    <row r="610" spans="3:28" ht="15.75" customHeight="1" x14ac:dyDescent="0.25">
      <c r="C610" s="29"/>
      <c r="D610" s="29"/>
      <c r="E610" s="29"/>
      <c r="G610" s="29"/>
      <c r="R610" s="27"/>
      <c r="S610" s="25"/>
      <c r="T610" s="25"/>
      <c r="U610" s="25"/>
      <c r="V610" s="25"/>
      <c r="W610" s="25"/>
      <c r="X610" s="25"/>
      <c r="AB610" s="25"/>
    </row>
    <row r="611" spans="3:28" ht="15.75" customHeight="1" x14ac:dyDescent="0.25">
      <c r="C611" s="29"/>
      <c r="D611" s="29"/>
      <c r="E611" s="29"/>
      <c r="G611" s="29"/>
      <c r="R611" s="27"/>
      <c r="S611" s="25"/>
      <c r="T611" s="25"/>
      <c r="U611" s="25"/>
      <c r="V611" s="25"/>
      <c r="W611" s="25"/>
      <c r="X611" s="25"/>
      <c r="AB611" s="25"/>
    </row>
    <row r="612" spans="3:28" ht="15.75" customHeight="1" x14ac:dyDescent="0.25">
      <c r="C612" s="29"/>
      <c r="D612" s="29"/>
      <c r="E612" s="29"/>
      <c r="G612" s="29"/>
      <c r="R612" s="27"/>
      <c r="S612" s="25"/>
      <c r="T612" s="25"/>
      <c r="U612" s="25"/>
      <c r="V612" s="25"/>
      <c r="W612" s="25"/>
      <c r="X612" s="25"/>
      <c r="AB612" s="25"/>
    </row>
    <row r="613" spans="3:28" ht="15.75" customHeight="1" x14ac:dyDescent="0.25">
      <c r="C613" s="29"/>
      <c r="D613" s="29"/>
      <c r="E613" s="29"/>
      <c r="G613" s="29"/>
      <c r="R613" s="27"/>
      <c r="S613" s="25"/>
      <c r="T613" s="25"/>
      <c r="U613" s="25"/>
      <c r="V613" s="25"/>
      <c r="W613" s="25"/>
      <c r="X613" s="25"/>
      <c r="AB613" s="25"/>
    </row>
    <row r="614" spans="3:28" ht="15.75" customHeight="1" x14ac:dyDescent="0.25">
      <c r="C614" s="29"/>
      <c r="D614" s="29"/>
      <c r="E614" s="29"/>
      <c r="G614" s="29"/>
      <c r="R614" s="27"/>
      <c r="S614" s="25"/>
      <c r="T614" s="25"/>
      <c r="U614" s="25"/>
      <c r="V614" s="25"/>
      <c r="W614" s="25"/>
      <c r="X614" s="25"/>
      <c r="AB614" s="25"/>
    </row>
    <row r="615" spans="3:28" ht="15.75" customHeight="1" x14ac:dyDescent="0.25">
      <c r="C615" s="29"/>
      <c r="D615" s="29"/>
      <c r="E615" s="29"/>
      <c r="G615" s="29"/>
      <c r="R615" s="27"/>
      <c r="S615" s="25"/>
      <c r="T615" s="25"/>
      <c r="U615" s="25"/>
      <c r="V615" s="25"/>
      <c r="W615" s="25"/>
      <c r="X615" s="25"/>
      <c r="AB615" s="25"/>
    </row>
    <row r="616" spans="3:28" ht="15.75" customHeight="1" x14ac:dyDescent="0.25">
      <c r="C616" s="29"/>
      <c r="D616" s="29"/>
      <c r="E616" s="29"/>
      <c r="G616" s="29"/>
      <c r="R616" s="27"/>
      <c r="S616" s="25"/>
      <c r="T616" s="25"/>
      <c r="U616" s="25"/>
      <c r="V616" s="25"/>
      <c r="W616" s="25"/>
      <c r="X616" s="25"/>
      <c r="AB616" s="25"/>
    </row>
    <row r="617" spans="3:28" ht="15.75" customHeight="1" x14ac:dyDescent="0.25">
      <c r="C617" s="29"/>
      <c r="D617" s="29"/>
      <c r="E617" s="29"/>
      <c r="G617" s="29"/>
      <c r="R617" s="27"/>
      <c r="S617" s="25"/>
      <c r="T617" s="25"/>
      <c r="U617" s="25"/>
      <c r="V617" s="25"/>
      <c r="W617" s="25"/>
      <c r="X617" s="25"/>
      <c r="AB617" s="25"/>
    </row>
    <row r="618" spans="3:28" ht="15.75" customHeight="1" x14ac:dyDescent="0.25">
      <c r="C618" s="29"/>
      <c r="D618" s="29"/>
      <c r="E618" s="29"/>
      <c r="G618" s="29"/>
      <c r="R618" s="27"/>
      <c r="S618" s="25"/>
      <c r="T618" s="25"/>
      <c r="U618" s="25"/>
      <c r="V618" s="25"/>
      <c r="W618" s="25"/>
      <c r="X618" s="25"/>
      <c r="AB618" s="25"/>
    </row>
    <row r="619" spans="3:28" ht="15.75" customHeight="1" x14ac:dyDescent="0.25">
      <c r="C619" s="29"/>
      <c r="D619" s="29"/>
      <c r="E619" s="29"/>
      <c r="G619" s="29"/>
      <c r="R619" s="27"/>
      <c r="S619" s="25"/>
      <c r="T619" s="25"/>
      <c r="U619" s="25"/>
      <c r="V619" s="25"/>
      <c r="W619" s="25"/>
      <c r="X619" s="25"/>
      <c r="AB619" s="25"/>
    </row>
    <row r="620" spans="3:28" ht="15.75" customHeight="1" x14ac:dyDescent="0.25">
      <c r="C620" s="29"/>
      <c r="D620" s="29"/>
      <c r="E620" s="29"/>
      <c r="G620" s="29"/>
      <c r="R620" s="27"/>
      <c r="S620" s="25"/>
      <c r="T620" s="25"/>
      <c r="U620" s="25"/>
      <c r="V620" s="25"/>
      <c r="W620" s="25"/>
      <c r="X620" s="25"/>
      <c r="AB620" s="25"/>
    </row>
    <row r="621" spans="3:28" ht="15.75" customHeight="1" x14ac:dyDescent="0.25">
      <c r="C621" s="29"/>
      <c r="D621" s="29"/>
      <c r="E621" s="29"/>
      <c r="G621" s="29"/>
      <c r="R621" s="27"/>
      <c r="S621" s="25"/>
      <c r="T621" s="25"/>
      <c r="U621" s="25"/>
      <c r="V621" s="25"/>
      <c r="W621" s="25"/>
      <c r="X621" s="25"/>
      <c r="AB621" s="25"/>
    </row>
    <row r="622" spans="3:28" ht="15.75" customHeight="1" x14ac:dyDescent="0.25">
      <c r="C622" s="29"/>
      <c r="D622" s="29"/>
      <c r="E622" s="29"/>
      <c r="G622" s="29"/>
      <c r="R622" s="27"/>
      <c r="S622" s="25"/>
      <c r="T622" s="25"/>
      <c r="U622" s="25"/>
      <c r="V622" s="25"/>
      <c r="W622" s="25"/>
      <c r="X622" s="25"/>
      <c r="AB622" s="25"/>
    </row>
    <row r="623" spans="3:28" ht="15.75" customHeight="1" x14ac:dyDescent="0.25">
      <c r="C623" s="29"/>
      <c r="D623" s="29"/>
      <c r="E623" s="29"/>
      <c r="G623" s="29"/>
      <c r="R623" s="27"/>
      <c r="S623" s="25"/>
      <c r="T623" s="25"/>
      <c r="U623" s="25"/>
      <c r="V623" s="25"/>
      <c r="W623" s="25"/>
      <c r="X623" s="25"/>
      <c r="AB623" s="25"/>
    </row>
    <row r="624" spans="3:28" ht="15.75" customHeight="1" x14ac:dyDescent="0.25">
      <c r="C624" s="29"/>
      <c r="D624" s="29"/>
      <c r="E624" s="29"/>
      <c r="G624" s="29"/>
      <c r="R624" s="27"/>
      <c r="S624" s="25"/>
      <c r="T624" s="25"/>
      <c r="U624" s="25"/>
      <c r="V624" s="25"/>
      <c r="W624" s="25"/>
      <c r="X624" s="25"/>
      <c r="AB624" s="25"/>
    </row>
    <row r="625" spans="3:28" ht="15.75" customHeight="1" x14ac:dyDescent="0.25">
      <c r="C625" s="29"/>
      <c r="D625" s="29"/>
      <c r="E625" s="29"/>
      <c r="G625" s="29"/>
      <c r="R625" s="27"/>
      <c r="S625" s="25"/>
      <c r="T625" s="25"/>
      <c r="U625" s="25"/>
      <c r="V625" s="25"/>
      <c r="W625" s="25"/>
      <c r="X625" s="25"/>
      <c r="AB625" s="25"/>
    </row>
    <row r="626" spans="3:28" ht="15.75" customHeight="1" x14ac:dyDescent="0.25">
      <c r="C626" s="29"/>
      <c r="D626" s="29"/>
      <c r="E626" s="29"/>
      <c r="G626" s="29"/>
      <c r="R626" s="27"/>
      <c r="S626" s="25"/>
      <c r="T626" s="25"/>
      <c r="U626" s="25"/>
      <c r="V626" s="25"/>
      <c r="W626" s="25"/>
      <c r="X626" s="25"/>
      <c r="AB626" s="25"/>
    </row>
    <row r="627" spans="3:28" ht="15.75" customHeight="1" x14ac:dyDescent="0.25">
      <c r="C627" s="29"/>
      <c r="D627" s="29"/>
      <c r="E627" s="29"/>
      <c r="G627" s="29"/>
      <c r="R627" s="27"/>
      <c r="S627" s="25"/>
      <c r="T627" s="25"/>
      <c r="U627" s="25"/>
      <c r="V627" s="25"/>
      <c r="W627" s="25"/>
      <c r="X627" s="25"/>
      <c r="AB627" s="25"/>
    </row>
    <row r="628" spans="3:28" ht="15.75" customHeight="1" x14ac:dyDescent="0.25">
      <c r="C628" s="29"/>
      <c r="D628" s="29"/>
      <c r="E628" s="29"/>
      <c r="G628" s="29"/>
      <c r="R628" s="27"/>
      <c r="S628" s="25"/>
      <c r="T628" s="25"/>
      <c r="U628" s="25"/>
      <c r="V628" s="25"/>
      <c r="W628" s="25"/>
      <c r="X628" s="25"/>
      <c r="AB628" s="25"/>
    </row>
    <row r="629" spans="3:28" ht="15.75" customHeight="1" x14ac:dyDescent="0.25">
      <c r="C629" s="29"/>
      <c r="D629" s="29"/>
      <c r="E629" s="29"/>
      <c r="G629" s="29"/>
      <c r="R629" s="27"/>
      <c r="S629" s="25"/>
      <c r="T629" s="25"/>
      <c r="U629" s="25"/>
      <c r="V629" s="25"/>
      <c r="W629" s="25"/>
      <c r="X629" s="25"/>
      <c r="AB629" s="25"/>
    </row>
    <row r="630" spans="3:28" ht="15.75" customHeight="1" x14ac:dyDescent="0.25">
      <c r="C630" s="29"/>
      <c r="D630" s="29"/>
      <c r="E630" s="29"/>
      <c r="G630" s="29"/>
      <c r="R630" s="27"/>
      <c r="S630" s="25"/>
      <c r="T630" s="25"/>
      <c r="U630" s="25"/>
      <c r="V630" s="25"/>
      <c r="W630" s="25"/>
      <c r="X630" s="25"/>
      <c r="AB630" s="25"/>
    </row>
    <row r="631" spans="3:28" ht="15.75" customHeight="1" x14ac:dyDescent="0.25">
      <c r="C631" s="29"/>
      <c r="D631" s="29"/>
      <c r="E631" s="29"/>
      <c r="G631" s="29"/>
      <c r="R631" s="27"/>
      <c r="S631" s="25"/>
      <c r="T631" s="25"/>
      <c r="U631" s="25"/>
      <c r="V631" s="25"/>
      <c r="W631" s="25"/>
      <c r="X631" s="25"/>
      <c r="AB631" s="25"/>
    </row>
    <row r="632" spans="3:28" ht="15.75" customHeight="1" x14ac:dyDescent="0.25">
      <c r="C632" s="29"/>
      <c r="D632" s="29"/>
      <c r="E632" s="29"/>
      <c r="G632" s="29"/>
      <c r="R632" s="27"/>
      <c r="S632" s="25"/>
      <c r="T632" s="25"/>
      <c r="U632" s="25"/>
      <c r="V632" s="25"/>
      <c r="W632" s="25"/>
      <c r="X632" s="25"/>
      <c r="AB632" s="25"/>
    </row>
    <row r="633" spans="3:28" ht="15.75" customHeight="1" x14ac:dyDescent="0.25">
      <c r="C633" s="29"/>
      <c r="D633" s="29"/>
      <c r="E633" s="29"/>
      <c r="G633" s="29"/>
      <c r="R633" s="27"/>
      <c r="S633" s="25"/>
      <c r="T633" s="25"/>
      <c r="U633" s="25"/>
      <c r="V633" s="25"/>
      <c r="W633" s="25"/>
      <c r="X633" s="25"/>
      <c r="AB633" s="25"/>
    </row>
    <row r="634" spans="3:28" ht="15.75" customHeight="1" x14ac:dyDescent="0.25">
      <c r="C634" s="29"/>
      <c r="D634" s="29"/>
      <c r="E634" s="29"/>
      <c r="G634" s="29"/>
      <c r="R634" s="27"/>
      <c r="S634" s="25"/>
      <c r="T634" s="25"/>
      <c r="U634" s="25"/>
      <c r="V634" s="25"/>
      <c r="W634" s="25"/>
      <c r="X634" s="25"/>
      <c r="AB634" s="25"/>
    </row>
    <row r="635" spans="3:28" ht="15.75" customHeight="1" x14ac:dyDescent="0.25">
      <c r="C635" s="29"/>
      <c r="D635" s="29"/>
      <c r="E635" s="29"/>
      <c r="G635" s="29"/>
      <c r="R635" s="27"/>
      <c r="S635" s="25"/>
      <c r="T635" s="25"/>
      <c r="U635" s="25"/>
      <c r="V635" s="25"/>
      <c r="W635" s="25"/>
      <c r="X635" s="25"/>
      <c r="AB635" s="25"/>
    </row>
    <row r="636" spans="3:28" ht="15.75" customHeight="1" x14ac:dyDescent="0.25">
      <c r="C636" s="29"/>
      <c r="D636" s="29"/>
      <c r="E636" s="29"/>
      <c r="G636" s="29"/>
      <c r="R636" s="27"/>
      <c r="S636" s="25"/>
      <c r="T636" s="25"/>
      <c r="U636" s="25"/>
      <c r="V636" s="25"/>
      <c r="W636" s="25"/>
      <c r="X636" s="25"/>
      <c r="AB636" s="25"/>
    </row>
    <row r="637" spans="3:28" ht="15.75" customHeight="1" x14ac:dyDescent="0.25">
      <c r="C637" s="29"/>
      <c r="D637" s="29"/>
      <c r="E637" s="29"/>
      <c r="G637" s="29"/>
      <c r="R637" s="27"/>
      <c r="S637" s="25"/>
      <c r="T637" s="25"/>
      <c r="U637" s="25"/>
      <c r="V637" s="25"/>
      <c r="W637" s="25"/>
      <c r="X637" s="25"/>
      <c r="AB637" s="25"/>
    </row>
    <row r="638" spans="3:28" ht="15.75" customHeight="1" x14ac:dyDescent="0.25">
      <c r="C638" s="29"/>
      <c r="D638" s="29"/>
      <c r="E638" s="29"/>
      <c r="G638" s="29"/>
      <c r="R638" s="27"/>
      <c r="S638" s="25"/>
      <c r="T638" s="25"/>
      <c r="U638" s="25"/>
      <c r="V638" s="25"/>
      <c r="W638" s="25"/>
      <c r="X638" s="25"/>
      <c r="AB638" s="25"/>
    </row>
    <row r="639" spans="3:28" ht="15.75" customHeight="1" x14ac:dyDescent="0.25">
      <c r="C639" s="29"/>
      <c r="D639" s="29"/>
      <c r="E639" s="29"/>
      <c r="G639" s="29"/>
      <c r="R639" s="27"/>
      <c r="S639" s="25"/>
      <c r="T639" s="25"/>
      <c r="U639" s="25"/>
      <c r="V639" s="25"/>
      <c r="W639" s="25"/>
      <c r="X639" s="25"/>
      <c r="AB639" s="25"/>
    </row>
    <row r="640" spans="3:28" ht="15.75" customHeight="1" x14ac:dyDescent="0.25">
      <c r="C640" s="29"/>
      <c r="D640" s="29"/>
      <c r="E640" s="29"/>
      <c r="G640" s="29"/>
      <c r="R640" s="27"/>
      <c r="S640" s="25"/>
      <c r="T640" s="25"/>
      <c r="U640" s="25"/>
      <c r="V640" s="25"/>
      <c r="W640" s="25"/>
      <c r="X640" s="25"/>
      <c r="AB640" s="25"/>
    </row>
    <row r="641" spans="3:28" ht="15.75" customHeight="1" x14ac:dyDescent="0.25">
      <c r="C641" s="29"/>
      <c r="D641" s="29"/>
      <c r="E641" s="29"/>
      <c r="G641" s="29"/>
      <c r="R641" s="27"/>
      <c r="S641" s="25"/>
      <c r="T641" s="25"/>
      <c r="U641" s="25"/>
      <c r="V641" s="25"/>
      <c r="W641" s="25"/>
      <c r="X641" s="25"/>
      <c r="AB641" s="25"/>
    </row>
    <row r="642" spans="3:28" ht="15.75" customHeight="1" x14ac:dyDescent="0.25">
      <c r="C642" s="29"/>
      <c r="D642" s="29"/>
      <c r="E642" s="29"/>
      <c r="G642" s="29"/>
      <c r="R642" s="27"/>
      <c r="S642" s="25"/>
      <c r="T642" s="25"/>
      <c r="U642" s="25"/>
      <c r="V642" s="25"/>
      <c r="W642" s="25"/>
      <c r="X642" s="25"/>
      <c r="AB642" s="25"/>
    </row>
    <row r="643" spans="3:28" ht="15.75" customHeight="1" x14ac:dyDescent="0.25">
      <c r="C643" s="29"/>
      <c r="D643" s="29"/>
      <c r="E643" s="29"/>
      <c r="G643" s="29"/>
      <c r="R643" s="27"/>
      <c r="S643" s="25"/>
      <c r="T643" s="25"/>
      <c r="U643" s="25"/>
      <c r="V643" s="25"/>
      <c r="W643" s="25"/>
      <c r="X643" s="25"/>
      <c r="AB643" s="25"/>
    </row>
    <row r="644" spans="3:28" ht="15.75" customHeight="1" x14ac:dyDescent="0.25">
      <c r="C644" s="29"/>
      <c r="D644" s="29"/>
      <c r="E644" s="29"/>
      <c r="G644" s="29"/>
      <c r="R644" s="27"/>
      <c r="S644" s="25"/>
      <c r="T644" s="25"/>
      <c r="U644" s="25"/>
      <c r="V644" s="25"/>
      <c r="W644" s="25"/>
      <c r="X644" s="25"/>
      <c r="AB644" s="25"/>
    </row>
    <row r="645" spans="3:28" ht="15.75" customHeight="1" x14ac:dyDescent="0.25">
      <c r="C645" s="29"/>
      <c r="D645" s="29"/>
      <c r="E645" s="29"/>
      <c r="G645" s="29"/>
      <c r="R645" s="27"/>
      <c r="S645" s="25"/>
      <c r="T645" s="25"/>
      <c r="U645" s="25"/>
      <c r="V645" s="25"/>
      <c r="W645" s="25"/>
      <c r="X645" s="25"/>
      <c r="AB645" s="25"/>
    </row>
    <row r="646" spans="3:28" ht="15.75" customHeight="1" x14ac:dyDescent="0.25">
      <c r="C646" s="29"/>
      <c r="D646" s="29"/>
      <c r="E646" s="29"/>
      <c r="G646" s="29"/>
      <c r="R646" s="27"/>
      <c r="S646" s="25"/>
      <c r="T646" s="25"/>
      <c r="U646" s="25"/>
      <c r="V646" s="25"/>
      <c r="W646" s="25"/>
      <c r="X646" s="25"/>
      <c r="AB646" s="25"/>
    </row>
    <row r="647" spans="3:28" ht="15.75" customHeight="1" x14ac:dyDescent="0.25">
      <c r="C647" s="29"/>
      <c r="D647" s="29"/>
      <c r="E647" s="29"/>
      <c r="G647" s="29"/>
      <c r="R647" s="27"/>
      <c r="S647" s="25"/>
      <c r="T647" s="25"/>
      <c r="U647" s="25"/>
      <c r="V647" s="25"/>
      <c r="W647" s="25"/>
      <c r="X647" s="25"/>
      <c r="AB647" s="25"/>
    </row>
    <row r="648" spans="3:28" ht="15.75" customHeight="1" x14ac:dyDescent="0.25">
      <c r="C648" s="29"/>
      <c r="D648" s="29"/>
      <c r="E648" s="29"/>
      <c r="G648" s="29"/>
      <c r="R648" s="27"/>
      <c r="S648" s="25"/>
      <c r="T648" s="25"/>
      <c r="U648" s="25"/>
      <c r="V648" s="25"/>
      <c r="W648" s="25"/>
      <c r="X648" s="25"/>
      <c r="AB648" s="25"/>
    </row>
    <row r="649" spans="3:28" ht="15.75" customHeight="1" x14ac:dyDescent="0.25">
      <c r="C649" s="29"/>
      <c r="D649" s="29"/>
      <c r="E649" s="29"/>
      <c r="G649" s="29"/>
      <c r="R649" s="27"/>
      <c r="S649" s="25"/>
      <c r="T649" s="25"/>
      <c r="U649" s="25"/>
      <c r="V649" s="25"/>
      <c r="W649" s="25"/>
      <c r="X649" s="25"/>
      <c r="AB649" s="25"/>
    </row>
    <row r="650" spans="3:28" ht="15.75" customHeight="1" x14ac:dyDescent="0.25">
      <c r="C650" s="29"/>
      <c r="D650" s="29"/>
      <c r="E650" s="29"/>
      <c r="G650" s="29"/>
      <c r="R650" s="27"/>
      <c r="S650" s="25"/>
      <c r="T650" s="25"/>
      <c r="U650" s="25"/>
      <c r="V650" s="25"/>
      <c r="W650" s="25"/>
      <c r="X650" s="25"/>
      <c r="AB650" s="25"/>
    </row>
    <row r="651" spans="3:28" ht="15.75" customHeight="1" x14ac:dyDescent="0.25">
      <c r="C651" s="29"/>
      <c r="D651" s="29"/>
      <c r="E651" s="29"/>
      <c r="G651" s="29"/>
      <c r="R651" s="27"/>
      <c r="S651" s="25"/>
      <c r="T651" s="25"/>
      <c r="U651" s="25"/>
      <c r="V651" s="25"/>
      <c r="W651" s="25"/>
      <c r="X651" s="25"/>
      <c r="AB651" s="25"/>
    </row>
    <row r="652" spans="3:28" ht="15.75" customHeight="1" x14ac:dyDescent="0.25">
      <c r="C652" s="29"/>
      <c r="D652" s="29"/>
      <c r="E652" s="29"/>
      <c r="G652" s="29"/>
      <c r="R652" s="27"/>
      <c r="S652" s="25"/>
      <c r="T652" s="25"/>
      <c r="U652" s="25"/>
      <c r="V652" s="25"/>
      <c r="W652" s="25"/>
      <c r="X652" s="25"/>
      <c r="AB652" s="25"/>
    </row>
    <row r="653" spans="3:28" ht="15.75" customHeight="1" x14ac:dyDescent="0.25">
      <c r="C653" s="29"/>
      <c r="D653" s="29"/>
      <c r="E653" s="29"/>
      <c r="G653" s="29"/>
      <c r="R653" s="27"/>
      <c r="S653" s="25"/>
      <c r="T653" s="25"/>
      <c r="U653" s="25"/>
      <c r="V653" s="25"/>
      <c r="W653" s="25"/>
      <c r="X653" s="25"/>
      <c r="AB653" s="25"/>
    </row>
    <row r="654" spans="3:28" ht="15.75" customHeight="1" x14ac:dyDescent="0.25">
      <c r="C654" s="29"/>
      <c r="D654" s="29"/>
      <c r="E654" s="29"/>
      <c r="G654" s="29"/>
      <c r="R654" s="27"/>
      <c r="S654" s="25"/>
      <c r="T654" s="25"/>
      <c r="U654" s="25"/>
      <c r="V654" s="25"/>
      <c r="W654" s="25"/>
      <c r="X654" s="25"/>
      <c r="AB654" s="25"/>
    </row>
    <row r="655" spans="3:28" ht="15.75" customHeight="1" x14ac:dyDescent="0.25">
      <c r="C655" s="29"/>
      <c r="D655" s="29"/>
      <c r="E655" s="29"/>
      <c r="G655" s="29"/>
      <c r="R655" s="27"/>
      <c r="S655" s="25"/>
      <c r="T655" s="25"/>
      <c r="U655" s="25"/>
      <c r="V655" s="25"/>
      <c r="W655" s="25"/>
      <c r="X655" s="25"/>
      <c r="AB655" s="25"/>
    </row>
    <row r="656" spans="3:28" ht="15.75" customHeight="1" x14ac:dyDescent="0.25">
      <c r="C656" s="29"/>
      <c r="D656" s="29"/>
      <c r="E656" s="29"/>
      <c r="G656" s="29"/>
      <c r="R656" s="27"/>
      <c r="S656" s="25"/>
      <c r="T656" s="25"/>
      <c r="U656" s="25"/>
      <c r="V656" s="25"/>
      <c r="W656" s="25"/>
      <c r="X656" s="25"/>
      <c r="AB656" s="25"/>
    </row>
    <row r="657" spans="3:28" ht="15.75" customHeight="1" x14ac:dyDescent="0.25">
      <c r="C657" s="29"/>
      <c r="D657" s="29"/>
      <c r="E657" s="29"/>
      <c r="G657" s="29"/>
      <c r="R657" s="27"/>
      <c r="S657" s="25"/>
      <c r="T657" s="25"/>
      <c r="U657" s="25"/>
      <c r="V657" s="25"/>
      <c r="W657" s="25"/>
      <c r="X657" s="25"/>
      <c r="AB657" s="25"/>
    </row>
    <row r="658" spans="3:28" ht="15.75" customHeight="1" x14ac:dyDescent="0.25">
      <c r="C658" s="29"/>
      <c r="D658" s="29"/>
      <c r="E658" s="29"/>
      <c r="G658" s="29"/>
      <c r="R658" s="27"/>
      <c r="S658" s="25"/>
      <c r="T658" s="25"/>
      <c r="U658" s="25"/>
      <c r="V658" s="25"/>
      <c r="W658" s="25"/>
      <c r="X658" s="25"/>
      <c r="AB658" s="25"/>
    </row>
    <row r="659" spans="3:28" ht="15.75" customHeight="1" x14ac:dyDescent="0.25">
      <c r="C659" s="29"/>
      <c r="D659" s="29"/>
      <c r="E659" s="29"/>
      <c r="G659" s="29"/>
      <c r="R659" s="27"/>
      <c r="S659" s="25"/>
      <c r="T659" s="25"/>
      <c r="U659" s="25"/>
      <c r="V659" s="25"/>
      <c r="W659" s="25"/>
      <c r="X659" s="25"/>
      <c r="AB659" s="25"/>
    </row>
    <row r="660" spans="3:28" ht="15.75" customHeight="1" x14ac:dyDescent="0.25">
      <c r="C660" s="29"/>
      <c r="D660" s="29"/>
      <c r="E660" s="29"/>
      <c r="G660" s="29"/>
      <c r="R660" s="27"/>
      <c r="S660" s="25"/>
      <c r="T660" s="25"/>
      <c r="U660" s="25"/>
      <c r="V660" s="25"/>
      <c r="W660" s="25"/>
      <c r="X660" s="25"/>
      <c r="AB660" s="25"/>
    </row>
    <row r="661" spans="3:28" ht="15.75" customHeight="1" x14ac:dyDescent="0.25">
      <c r="C661" s="29"/>
      <c r="D661" s="29"/>
      <c r="E661" s="29"/>
      <c r="G661" s="29"/>
      <c r="R661" s="27"/>
      <c r="S661" s="25"/>
      <c r="T661" s="25"/>
      <c r="U661" s="25"/>
      <c r="V661" s="25"/>
      <c r="W661" s="25"/>
      <c r="X661" s="25"/>
      <c r="AB661" s="25"/>
    </row>
    <row r="662" spans="3:28" ht="15.75" customHeight="1" x14ac:dyDescent="0.25">
      <c r="C662" s="29"/>
      <c r="D662" s="29"/>
      <c r="E662" s="29"/>
      <c r="G662" s="29"/>
      <c r="R662" s="27"/>
      <c r="S662" s="25"/>
      <c r="T662" s="25"/>
      <c r="U662" s="25"/>
      <c r="V662" s="25"/>
      <c r="W662" s="25"/>
      <c r="X662" s="25"/>
      <c r="AB662" s="25"/>
    </row>
    <row r="663" spans="3:28" ht="15.75" customHeight="1" x14ac:dyDescent="0.25">
      <c r="C663" s="29"/>
      <c r="D663" s="29"/>
      <c r="E663" s="29"/>
      <c r="G663" s="29"/>
      <c r="R663" s="27"/>
      <c r="S663" s="25"/>
      <c r="T663" s="25"/>
      <c r="U663" s="25"/>
      <c r="V663" s="25"/>
      <c r="W663" s="25"/>
      <c r="X663" s="25"/>
      <c r="AB663" s="25"/>
    </row>
    <row r="664" spans="3:28" ht="15.75" customHeight="1" x14ac:dyDescent="0.25">
      <c r="C664" s="29"/>
      <c r="D664" s="29"/>
      <c r="E664" s="29"/>
      <c r="G664" s="29"/>
      <c r="R664" s="27"/>
      <c r="S664" s="25"/>
      <c r="T664" s="25"/>
      <c r="U664" s="25"/>
      <c r="V664" s="25"/>
      <c r="W664" s="25"/>
      <c r="X664" s="25"/>
      <c r="AB664" s="25"/>
    </row>
    <row r="665" spans="3:28" ht="15.75" customHeight="1" x14ac:dyDescent="0.25">
      <c r="C665" s="29"/>
      <c r="D665" s="29"/>
      <c r="E665" s="29"/>
      <c r="G665" s="29"/>
      <c r="R665" s="27"/>
      <c r="S665" s="25"/>
      <c r="T665" s="25"/>
      <c r="U665" s="25"/>
      <c r="V665" s="25"/>
      <c r="W665" s="25"/>
      <c r="X665" s="25"/>
      <c r="AB665" s="25"/>
    </row>
    <row r="666" spans="3:28" ht="15.75" customHeight="1" x14ac:dyDescent="0.25">
      <c r="C666" s="29"/>
      <c r="D666" s="29"/>
      <c r="E666" s="29"/>
      <c r="G666" s="29"/>
      <c r="R666" s="27"/>
      <c r="S666" s="25"/>
      <c r="T666" s="25"/>
      <c r="U666" s="25"/>
      <c r="V666" s="25"/>
      <c r="W666" s="25"/>
      <c r="X666" s="25"/>
      <c r="AB666" s="25"/>
    </row>
    <row r="667" spans="3:28" ht="15.75" customHeight="1" x14ac:dyDescent="0.25">
      <c r="C667" s="29"/>
      <c r="D667" s="29"/>
      <c r="E667" s="29"/>
      <c r="G667" s="29"/>
      <c r="R667" s="27"/>
      <c r="S667" s="25"/>
      <c r="T667" s="25"/>
      <c r="U667" s="25"/>
      <c r="V667" s="25"/>
      <c r="W667" s="25"/>
      <c r="X667" s="25"/>
      <c r="AB667" s="25"/>
    </row>
    <row r="668" spans="3:28" ht="15.75" customHeight="1" x14ac:dyDescent="0.25">
      <c r="C668" s="29"/>
      <c r="D668" s="29"/>
      <c r="E668" s="29"/>
      <c r="G668" s="29"/>
      <c r="R668" s="27"/>
      <c r="S668" s="25"/>
      <c r="T668" s="25"/>
      <c r="U668" s="25"/>
      <c r="V668" s="25"/>
      <c r="W668" s="25"/>
      <c r="X668" s="25"/>
      <c r="AB668" s="25"/>
    </row>
    <row r="669" spans="3:28" ht="15.75" customHeight="1" x14ac:dyDescent="0.25">
      <c r="C669" s="29"/>
      <c r="D669" s="29"/>
      <c r="E669" s="29"/>
      <c r="G669" s="29"/>
      <c r="R669" s="27"/>
      <c r="S669" s="25"/>
      <c r="T669" s="25"/>
      <c r="U669" s="25"/>
      <c r="V669" s="25"/>
      <c r="W669" s="25"/>
      <c r="X669" s="25"/>
      <c r="AB669" s="25"/>
    </row>
    <row r="670" spans="3:28" ht="15.75" customHeight="1" x14ac:dyDescent="0.25">
      <c r="C670" s="29"/>
      <c r="D670" s="29"/>
      <c r="E670" s="29"/>
      <c r="G670" s="29"/>
      <c r="R670" s="27"/>
      <c r="S670" s="25"/>
      <c r="T670" s="25"/>
      <c r="U670" s="25"/>
      <c r="V670" s="25"/>
      <c r="W670" s="25"/>
      <c r="X670" s="25"/>
      <c r="AB670" s="25"/>
    </row>
    <row r="671" spans="3:28" ht="15.75" customHeight="1" x14ac:dyDescent="0.25">
      <c r="C671" s="29"/>
      <c r="D671" s="29"/>
      <c r="E671" s="29"/>
      <c r="G671" s="29"/>
      <c r="R671" s="27"/>
      <c r="S671" s="25"/>
      <c r="T671" s="25"/>
      <c r="U671" s="25"/>
      <c r="V671" s="25"/>
      <c r="W671" s="25"/>
      <c r="X671" s="25"/>
      <c r="AB671" s="25"/>
    </row>
    <row r="672" spans="3:28" ht="15.75" customHeight="1" x14ac:dyDescent="0.25">
      <c r="C672" s="29"/>
      <c r="D672" s="29"/>
      <c r="E672" s="29"/>
      <c r="G672" s="29"/>
      <c r="R672" s="27"/>
      <c r="S672" s="25"/>
      <c r="T672" s="25"/>
      <c r="U672" s="25"/>
      <c r="V672" s="25"/>
      <c r="W672" s="25"/>
      <c r="X672" s="25"/>
      <c r="AB672" s="25"/>
    </row>
    <row r="673" spans="3:28" ht="15.75" customHeight="1" x14ac:dyDescent="0.25">
      <c r="C673" s="29"/>
      <c r="D673" s="29"/>
      <c r="E673" s="29"/>
      <c r="G673" s="29"/>
      <c r="R673" s="27"/>
      <c r="S673" s="25"/>
      <c r="T673" s="25"/>
      <c r="U673" s="25"/>
      <c r="V673" s="25"/>
      <c r="W673" s="25"/>
      <c r="X673" s="25"/>
      <c r="AB673" s="25"/>
    </row>
    <row r="674" spans="3:28" ht="15.75" customHeight="1" x14ac:dyDescent="0.25">
      <c r="C674" s="29"/>
      <c r="D674" s="29"/>
      <c r="E674" s="29"/>
      <c r="G674" s="29"/>
      <c r="R674" s="27"/>
      <c r="S674" s="25"/>
      <c r="T674" s="25"/>
      <c r="U674" s="25"/>
      <c r="V674" s="25"/>
      <c r="W674" s="25"/>
      <c r="X674" s="25"/>
      <c r="AB674" s="25"/>
    </row>
    <row r="675" spans="3:28" ht="15.75" customHeight="1" x14ac:dyDescent="0.25">
      <c r="C675" s="29"/>
      <c r="D675" s="29"/>
      <c r="E675" s="29"/>
      <c r="G675" s="29"/>
      <c r="R675" s="27"/>
      <c r="S675" s="25"/>
      <c r="T675" s="25"/>
      <c r="U675" s="25"/>
      <c r="V675" s="25"/>
      <c r="W675" s="25"/>
      <c r="X675" s="25"/>
      <c r="AB675" s="25"/>
    </row>
    <row r="676" spans="3:28" ht="15.75" customHeight="1" x14ac:dyDescent="0.25">
      <c r="C676" s="29"/>
      <c r="D676" s="29"/>
      <c r="E676" s="29"/>
      <c r="G676" s="29"/>
      <c r="R676" s="27"/>
      <c r="S676" s="25"/>
      <c r="T676" s="25"/>
      <c r="U676" s="25"/>
      <c r="V676" s="25"/>
      <c r="W676" s="25"/>
      <c r="X676" s="25"/>
      <c r="AB676" s="25"/>
    </row>
    <row r="677" spans="3:28" ht="15.75" customHeight="1" x14ac:dyDescent="0.25">
      <c r="C677" s="29"/>
      <c r="D677" s="29"/>
      <c r="E677" s="29"/>
      <c r="G677" s="29"/>
      <c r="R677" s="27"/>
      <c r="S677" s="25"/>
      <c r="T677" s="25"/>
      <c r="U677" s="25"/>
      <c r="V677" s="25"/>
      <c r="W677" s="25"/>
      <c r="X677" s="25"/>
      <c r="AB677" s="25"/>
    </row>
    <row r="678" spans="3:28" ht="15.75" customHeight="1" x14ac:dyDescent="0.25">
      <c r="C678" s="29"/>
      <c r="D678" s="29"/>
      <c r="E678" s="29"/>
      <c r="G678" s="29"/>
      <c r="R678" s="27"/>
      <c r="S678" s="25"/>
      <c r="T678" s="25"/>
      <c r="U678" s="25"/>
      <c r="V678" s="25"/>
      <c r="W678" s="25"/>
      <c r="X678" s="25"/>
      <c r="AB678" s="25"/>
    </row>
    <row r="679" spans="3:28" ht="15.75" customHeight="1" x14ac:dyDescent="0.25">
      <c r="C679" s="29"/>
      <c r="D679" s="29"/>
      <c r="E679" s="29"/>
      <c r="G679" s="29"/>
      <c r="R679" s="27"/>
      <c r="S679" s="25"/>
      <c r="T679" s="25"/>
      <c r="U679" s="25"/>
      <c r="V679" s="25"/>
      <c r="W679" s="25"/>
      <c r="X679" s="25"/>
      <c r="AB679" s="25"/>
    </row>
    <row r="680" spans="3:28" ht="15.75" customHeight="1" x14ac:dyDescent="0.25">
      <c r="C680" s="29"/>
      <c r="D680" s="29"/>
      <c r="E680" s="29"/>
      <c r="G680" s="29"/>
      <c r="R680" s="27"/>
      <c r="S680" s="25"/>
      <c r="T680" s="25"/>
      <c r="U680" s="25"/>
      <c r="V680" s="25"/>
      <c r="W680" s="25"/>
      <c r="X680" s="25"/>
      <c r="AB680" s="25"/>
    </row>
    <row r="681" spans="3:28" ht="15.75" customHeight="1" x14ac:dyDescent="0.25">
      <c r="C681" s="29"/>
      <c r="D681" s="29"/>
      <c r="E681" s="29"/>
      <c r="G681" s="29"/>
      <c r="R681" s="27"/>
      <c r="S681" s="25"/>
      <c r="T681" s="25"/>
      <c r="U681" s="25"/>
      <c r="V681" s="25"/>
      <c r="W681" s="25"/>
      <c r="X681" s="25"/>
      <c r="AB681" s="25"/>
    </row>
    <row r="682" spans="3:28" ht="15.75" customHeight="1" x14ac:dyDescent="0.25">
      <c r="C682" s="29"/>
      <c r="D682" s="29"/>
      <c r="E682" s="29"/>
      <c r="G682" s="29"/>
      <c r="R682" s="27"/>
      <c r="S682" s="25"/>
      <c r="T682" s="25"/>
      <c r="U682" s="25"/>
      <c r="V682" s="25"/>
      <c r="W682" s="25"/>
      <c r="X682" s="25"/>
      <c r="AB682" s="25"/>
    </row>
    <row r="683" spans="3:28" ht="15.75" customHeight="1" x14ac:dyDescent="0.25">
      <c r="C683" s="29"/>
      <c r="D683" s="29"/>
      <c r="E683" s="29"/>
      <c r="G683" s="29"/>
      <c r="R683" s="27"/>
      <c r="S683" s="25"/>
      <c r="T683" s="25"/>
      <c r="U683" s="25"/>
      <c r="V683" s="25"/>
      <c r="W683" s="25"/>
      <c r="X683" s="25"/>
      <c r="AB683" s="25"/>
    </row>
    <row r="684" spans="3:28" ht="15.75" customHeight="1" x14ac:dyDescent="0.25">
      <c r="C684" s="29"/>
      <c r="D684" s="29"/>
      <c r="E684" s="29"/>
      <c r="G684" s="29"/>
      <c r="R684" s="27"/>
      <c r="S684" s="25"/>
      <c r="T684" s="25"/>
      <c r="U684" s="25"/>
      <c r="V684" s="25"/>
      <c r="W684" s="25"/>
      <c r="X684" s="25"/>
      <c r="AB684" s="25"/>
    </row>
    <row r="685" spans="3:28" ht="15.75" customHeight="1" x14ac:dyDescent="0.25">
      <c r="C685" s="29"/>
      <c r="D685" s="29"/>
      <c r="E685" s="29"/>
      <c r="G685" s="29"/>
      <c r="R685" s="27"/>
      <c r="S685" s="25"/>
      <c r="T685" s="25"/>
      <c r="U685" s="25"/>
      <c r="V685" s="25"/>
      <c r="W685" s="25"/>
      <c r="X685" s="25"/>
      <c r="AB685" s="25"/>
    </row>
    <row r="686" spans="3:28" ht="15.75" customHeight="1" x14ac:dyDescent="0.25">
      <c r="C686" s="29"/>
      <c r="D686" s="29"/>
      <c r="E686" s="29"/>
      <c r="G686" s="29"/>
      <c r="R686" s="27"/>
      <c r="S686" s="25"/>
      <c r="T686" s="25"/>
      <c r="U686" s="25"/>
      <c r="V686" s="25"/>
      <c r="W686" s="25"/>
      <c r="X686" s="25"/>
      <c r="AB686" s="25"/>
    </row>
    <row r="687" spans="3:28" ht="15.75" customHeight="1" x14ac:dyDescent="0.25">
      <c r="C687" s="29"/>
      <c r="D687" s="29"/>
      <c r="E687" s="29"/>
      <c r="G687" s="29"/>
      <c r="R687" s="27"/>
      <c r="S687" s="25"/>
      <c r="T687" s="25"/>
      <c r="U687" s="25"/>
      <c r="V687" s="25"/>
      <c r="W687" s="25"/>
      <c r="X687" s="25"/>
      <c r="AB687" s="25"/>
    </row>
    <row r="688" spans="3:28" ht="15.75" customHeight="1" x14ac:dyDescent="0.25">
      <c r="C688" s="29"/>
      <c r="D688" s="29"/>
      <c r="E688" s="29"/>
      <c r="G688" s="29"/>
      <c r="R688" s="27"/>
      <c r="S688" s="25"/>
      <c r="T688" s="25"/>
      <c r="U688" s="25"/>
      <c r="V688" s="25"/>
      <c r="W688" s="25"/>
      <c r="X688" s="25"/>
      <c r="AB688" s="25"/>
    </row>
    <row r="689" spans="3:28" ht="15.75" customHeight="1" x14ac:dyDescent="0.25">
      <c r="C689" s="29"/>
      <c r="D689" s="29"/>
      <c r="E689" s="29"/>
      <c r="G689" s="29"/>
      <c r="R689" s="27"/>
      <c r="S689" s="25"/>
      <c r="T689" s="25"/>
      <c r="U689" s="25"/>
      <c r="V689" s="25"/>
      <c r="W689" s="25"/>
      <c r="X689" s="25"/>
      <c r="AB689" s="25"/>
    </row>
    <row r="690" spans="3:28" ht="15.75" customHeight="1" x14ac:dyDescent="0.25">
      <c r="C690" s="29"/>
      <c r="D690" s="29"/>
      <c r="E690" s="29"/>
      <c r="G690" s="29"/>
      <c r="R690" s="27"/>
      <c r="S690" s="25"/>
      <c r="T690" s="25"/>
      <c r="U690" s="25"/>
      <c r="V690" s="25"/>
      <c r="W690" s="25"/>
      <c r="X690" s="25"/>
      <c r="AB690" s="25"/>
    </row>
    <row r="691" spans="3:28" ht="15.75" customHeight="1" x14ac:dyDescent="0.25">
      <c r="C691" s="29"/>
      <c r="D691" s="29"/>
      <c r="E691" s="29"/>
      <c r="G691" s="29"/>
      <c r="R691" s="27"/>
      <c r="S691" s="25"/>
      <c r="T691" s="25"/>
      <c r="U691" s="25"/>
      <c r="V691" s="25"/>
      <c r="W691" s="25"/>
      <c r="X691" s="25"/>
      <c r="AB691" s="25"/>
    </row>
    <row r="692" spans="3:28" ht="15.75" customHeight="1" x14ac:dyDescent="0.25">
      <c r="C692" s="29"/>
      <c r="D692" s="29"/>
      <c r="E692" s="29"/>
      <c r="G692" s="29"/>
      <c r="R692" s="27"/>
      <c r="S692" s="25"/>
      <c r="T692" s="25"/>
      <c r="U692" s="25"/>
      <c r="V692" s="25"/>
      <c r="W692" s="25"/>
      <c r="X692" s="25"/>
      <c r="AB692" s="25"/>
    </row>
    <row r="693" spans="3:28" ht="15.75" customHeight="1" x14ac:dyDescent="0.25">
      <c r="C693" s="29"/>
      <c r="D693" s="29"/>
      <c r="E693" s="29"/>
      <c r="G693" s="29"/>
      <c r="R693" s="27"/>
      <c r="S693" s="25"/>
      <c r="T693" s="25"/>
      <c r="U693" s="25"/>
      <c r="V693" s="25"/>
      <c r="W693" s="25"/>
      <c r="X693" s="25"/>
      <c r="AB693" s="25"/>
    </row>
    <row r="694" spans="3:28" ht="15.75" customHeight="1" x14ac:dyDescent="0.25">
      <c r="C694" s="29"/>
      <c r="D694" s="29"/>
      <c r="E694" s="29"/>
      <c r="G694" s="29"/>
      <c r="R694" s="27"/>
      <c r="S694" s="25"/>
      <c r="T694" s="25"/>
      <c r="U694" s="25"/>
      <c r="V694" s="25"/>
      <c r="W694" s="25"/>
      <c r="X694" s="25"/>
      <c r="AB694" s="25"/>
    </row>
    <row r="695" spans="3:28" ht="15.75" customHeight="1" x14ac:dyDescent="0.25">
      <c r="C695" s="29"/>
      <c r="D695" s="29"/>
      <c r="E695" s="29"/>
      <c r="G695" s="29"/>
      <c r="R695" s="27"/>
      <c r="S695" s="25"/>
      <c r="T695" s="25"/>
      <c r="U695" s="25"/>
      <c r="V695" s="25"/>
      <c r="W695" s="25"/>
      <c r="X695" s="25"/>
      <c r="AB695" s="25"/>
    </row>
    <row r="696" spans="3:28" ht="15.75" customHeight="1" x14ac:dyDescent="0.25">
      <c r="C696" s="29"/>
      <c r="D696" s="29"/>
      <c r="E696" s="29"/>
      <c r="G696" s="29"/>
      <c r="R696" s="27"/>
      <c r="S696" s="25"/>
      <c r="T696" s="25"/>
      <c r="U696" s="25"/>
      <c r="V696" s="25"/>
      <c r="W696" s="25"/>
      <c r="X696" s="25"/>
      <c r="AB696" s="25"/>
    </row>
    <row r="697" spans="3:28" ht="15.75" customHeight="1" x14ac:dyDescent="0.25">
      <c r="C697" s="29"/>
      <c r="D697" s="29"/>
      <c r="E697" s="29"/>
      <c r="G697" s="29"/>
      <c r="R697" s="27"/>
      <c r="S697" s="25"/>
      <c r="T697" s="25"/>
      <c r="U697" s="25"/>
      <c r="V697" s="25"/>
      <c r="W697" s="25"/>
      <c r="X697" s="25"/>
      <c r="AB697" s="25"/>
    </row>
    <row r="698" spans="3:28" ht="15.75" customHeight="1" x14ac:dyDescent="0.25">
      <c r="C698" s="29"/>
      <c r="D698" s="29"/>
      <c r="E698" s="29"/>
      <c r="G698" s="29"/>
      <c r="R698" s="27"/>
      <c r="S698" s="25"/>
      <c r="T698" s="25"/>
      <c r="U698" s="25"/>
      <c r="V698" s="25"/>
      <c r="W698" s="25"/>
      <c r="X698" s="25"/>
      <c r="AB698" s="25"/>
    </row>
    <row r="699" spans="3:28" ht="15.75" customHeight="1" x14ac:dyDescent="0.25">
      <c r="C699" s="29"/>
      <c r="D699" s="29"/>
      <c r="E699" s="29"/>
      <c r="G699" s="29"/>
      <c r="R699" s="27"/>
      <c r="S699" s="25"/>
      <c r="T699" s="25"/>
      <c r="U699" s="25"/>
      <c r="V699" s="25"/>
      <c r="W699" s="25"/>
      <c r="X699" s="25"/>
      <c r="AB699" s="25"/>
    </row>
    <row r="700" spans="3:28" ht="15.75" customHeight="1" x14ac:dyDescent="0.25">
      <c r="C700" s="29"/>
      <c r="D700" s="29"/>
      <c r="E700" s="29"/>
      <c r="G700" s="29"/>
      <c r="R700" s="27"/>
      <c r="S700" s="25"/>
      <c r="T700" s="25"/>
      <c r="U700" s="25"/>
      <c r="V700" s="25"/>
      <c r="W700" s="25"/>
      <c r="X700" s="25"/>
      <c r="AB700" s="25"/>
    </row>
    <row r="701" spans="3:28" ht="15.75" customHeight="1" x14ac:dyDescent="0.25">
      <c r="C701" s="29"/>
      <c r="D701" s="29"/>
      <c r="E701" s="29"/>
      <c r="G701" s="29"/>
      <c r="R701" s="27"/>
      <c r="S701" s="25"/>
      <c r="T701" s="25"/>
      <c r="U701" s="25"/>
      <c r="V701" s="25"/>
      <c r="W701" s="25"/>
      <c r="X701" s="25"/>
      <c r="AB701" s="25"/>
    </row>
    <row r="702" spans="3:28" ht="15.75" customHeight="1" x14ac:dyDescent="0.25">
      <c r="C702" s="29"/>
      <c r="D702" s="29"/>
      <c r="E702" s="29"/>
      <c r="G702" s="29"/>
      <c r="R702" s="27"/>
      <c r="S702" s="25"/>
      <c r="T702" s="25"/>
      <c r="U702" s="25"/>
      <c r="V702" s="25"/>
      <c r="W702" s="25"/>
      <c r="X702" s="25"/>
      <c r="AB702" s="25"/>
    </row>
    <row r="703" spans="3:28" ht="15.75" customHeight="1" x14ac:dyDescent="0.25">
      <c r="C703" s="29"/>
      <c r="D703" s="29"/>
      <c r="E703" s="29"/>
      <c r="G703" s="29"/>
      <c r="R703" s="27"/>
      <c r="S703" s="25"/>
      <c r="T703" s="25"/>
      <c r="U703" s="25"/>
      <c r="V703" s="25"/>
      <c r="W703" s="25"/>
      <c r="X703" s="25"/>
      <c r="AB703" s="25"/>
    </row>
    <row r="704" spans="3:28" ht="15.75" customHeight="1" x14ac:dyDescent="0.25">
      <c r="C704" s="29"/>
      <c r="D704" s="29"/>
      <c r="E704" s="29"/>
      <c r="G704" s="29"/>
      <c r="R704" s="27"/>
      <c r="S704" s="25"/>
      <c r="T704" s="25"/>
      <c r="U704" s="25"/>
      <c r="V704" s="25"/>
      <c r="W704" s="25"/>
      <c r="X704" s="25"/>
      <c r="AB704" s="25"/>
    </row>
    <row r="705" spans="3:28" ht="15.75" customHeight="1" x14ac:dyDescent="0.25">
      <c r="C705" s="29"/>
      <c r="D705" s="29"/>
      <c r="E705" s="29"/>
      <c r="G705" s="29"/>
      <c r="R705" s="27"/>
      <c r="S705" s="25"/>
      <c r="T705" s="25"/>
      <c r="U705" s="25"/>
      <c r="V705" s="25"/>
      <c r="W705" s="25"/>
      <c r="X705" s="25"/>
      <c r="AB705" s="25"/>
    </row>
    <row r="706" spans="3:28" ht="15.75" customHeight="1" x14ac:dyDescent="0.25">
      <c r="C706" s="29"/>
      <c r="D706" s="29"/>
      <c r="E706" s="29"/>
      <c r="G706" s="29"/>
      <c r="R706" s="27"/>
      <c r="S706" s="25"/>
      <c r="T706" s="25"/>
      <c r="U706" s="25"/>
      <c r="V706" s="25"/>
      <c r="W706" s="25"/>
      <c r="X706" s="25"/>
      <c r="AB706" s="25"/>
    </row>
    <row r="707" spans="3:28" ht="15.75" customHeight="1" x14ac:dyDescent="0.25">
      <c r="C707" s="29"/>
      <c r="D707" s="29"/>
      <c r="E707" s="29"/>
      <c r="G707" s="29"/>
      <c r="R707" s="27"/>
      <c r="S707" s="25"/>
      <c r="T707" s="25"/>
      <c r="U707" s="25"/>
      <c r="V707" s="25"/>
      <c r="W707" s="25"/>
      <c r="X707" s="25"/>
      <c r="AB707" s="25"/>
    </row>
    <row r="708" spans="3:28" ht="15.75" customHeight="1" x14ac:dyDescent="0.25">
      <c r="C708" s="29"/>
      <c r="D708" s="29"/>
      <c r="E708" s="29"/>
      <c r="G708" s="29"/>
      <c r="R708" s="27"/>
      <c r="S708" s="25"/>
      <c r="T708" s="25"/>
      <c r="U708" s="25"/>
      <c r="V708" s="25"/>
      <c r="W708" s="25"/>
      <c r="X708" s="25"/>
      <c r="AB708" s="25"/>
    </row>
    <row r="709" spans="3:28" ht="15.75" customHeight="1" x14ac:dyDescent="0.25">
      <c r="C709" s="29"/>
      <c r="D709" s="29"/>
      <c r="E709" s="29"/>
      <c r="G709" s="29"/>
      <c r="R709" s="27"/>
      <c r="S709" s="25"/>
      <c r="T709" s="25"/>
      <c r="U709" s="25"/>
      <c r="V709" s="25"/>
      <c r="W709" s="25"/>
      <c r="X709" s="25"/>
      <c r="AB709" s="25"/>
    </row>
    <row r="710" spans="3:28" ht="15.75" customHeight="1" x14ac:dyDescent="0.25">
      <c r="C710" s="29"/>
      <c r="D710" s="29"/>
      <c r="E710" s="29"/>
      <c r="G710" s="29"/>
      <c r="R710" s="27"/>
      <c r="S710" s="25"/>
      <c r="T710" s="25"/>
      <c r="U710" s="25"/>
      <c r="V710" s="25"/>
      <c r="W710" s="25"/>
      <c r="X710" s="25"/>
      <c r="AB710" s="25"/>
    </row>
    <row r="711" spans="3:28" ht="15.75" customHeight="1" x14ac:dyDescent="0.25">
      <c r="C711" s="29"/>
      <c r="D711" s="29"/>
      <c r="E711" s="29"/>
      <c r="G711" s="29"/>
      <c r="R711" s="27"/>
      <c r="S711" s="25"/>
      <c r="T711" s="25"/>
      <c r="U711" s="25"/>
      <c r="V711" s="25"/>
      <c r="W711" s="25"/>
      <c r="X711" s="25"/>
      <c r="AB711" s="25"/>
    </row>
    <row r="712" spans="3:28" ht="15.75" customHeight="1" x14ac:dyDescent="0.25">
      <c r="C712" s="29"/>
      <c r="D712" s="29"/>
      <c r="E712" s="29"/>
      <c r="G712" s="29"/>
      <c r="R712" s="27"/>
      <c r="S712" s="25"/>
      <c r="T712" s="25"/>
      <c r="U712" s="25"/>
      <c r="V712" s="25"/>
      <c r="W712" s="25"/>
      <c r="X712" s="25"/>
      <c r="AB712" s="25"/>
    </row>
    <row r="713" spans="3:28" ht="15.75" customHeight="1" x14ac:dyDescent="0.25">
      <c r="C713" s="29"/>
      <c r="D713" s="29"/>
      <c r="E713" s="29"/>
      <c r="G713" s="29"/>
      <c r="R713" s="27"/>
      <c r="S713" s="25"/>
      <c r="T713" s="25"/>
      <c r="U713" s="25"/>
      <c r="V713" s="25"/>
      <c r="W713" s="25"/>
      <c r="X713" s="25"/>
      <c r="AB713" s="25"/>
    </row>
    <row r="714" spans="3:28" ht="15.75" customHeight="1" x14ac:dyDescent="0.25">
      <c r="C714" s="29"/>
      <c r="D714" s="29"/>
      <c r="E714" s="29"/>
      <c r="G714" s="29"/>
      <c r="R714" s="27"/>
      <c r="S714" s="25"/>
      <c r="T714" s="25"/>
      <c r="U714" s="25"/>
      <c r="V714" s="25"/>
      <c r="W714" s="25"/>
      <c r="X714" s="25"/>
      <c r="AB714" s="25"/>
    </row>
    <row r="715" spans="3:28" ht="15.75" customHeight="1" x14ac:dyDescent="0.25">
      <c r="C715" s="29"/>
      <c r="D715" s="29"/>
      <c r="E715" s="29"/>
      <c r="G715" s="29"/>
      <c r="R715" s="27"/>
      <c r="S715" s="25"/>
      <c r="T715" s="25"/>
      <c r="U715" s="25"/>
      <c r="V715" s="25"/>
      <c r="W715" s="25"/>
      <c r="X715" s="25"/>
      <c r="AB715" s="25"/>
    </row>
    <row r="716" spans="3:28" ht="15.75" customHeight="1" x14ac:dyDescent="0.25">
      <c r="C716" s="29"/>
      <c r="D716" s="29"/>
      <c r="E716" s="29"/>
      <c r="G716" s="29"/>
      <c r="R716" s="27"/>
      <c r="S716" s="25"/>
      <c r="T716" s="25"/>
      <c r="U716" s="25"/>
      <c r="V716" s="25"/>
      <c r="W716" s="25"/>
      <c r="X716" s="25"/>
      <c r="AB716" s="25"/>
    </row>
    <row r="717" spans="3:28" ht="15.75" customHeight="1" x14ac:dyDescent="0.25">
      <c r="C717" s="29"/>
      <c r="D717" s="29"/>
      <c r="E717" s="29"/>
      <c r="G717" s="29"/>
      <c r="R717" s="27"/>
      <c r="S717" s="25"/>
      <c r="T717" s="25"/>
      <c r="U717" s="25"/>
      <c r="V717" s="25"/>
      <c r="W717" s="25"/>
      <c r="X717" s="25"/>
      <c r="AB717" s="25"/>
    </row>
    <row r="718" spans="3:28" ht="15.75" customHeight="1" x14ac:dyDescent="0.25">
      <c r="C718" s="29"/>
      <c r="D718" s="29"/>
      <c r="E718" s="29"/>
      <c r="G718" s="29"/>
      <c r="R718" s="27"/>
      <c r="S718" s="25"/>
      <c r="T718" s="25"/>
      <c r="U718" s="25"/>
      <c r="V718" s="25"/>
      <c r="W718" s="25"/>
      <c r="X718" s="25"/>
      <c r="AB718" s="25"/>
    </row>
    <row r="719" spans="3:28" ht="15.75" customHeight="1" x14ac:dyDescent="0.25">
      <c r="C719" s="29"/>
      <c r="D719" s="29"/>
      <c r="E719" s="29"/>
      <c r="G719" s="29"/>
      <c r="R719" s="27"/>
      <c r="S719" s="25"/>
      <c r="T719" s="25"/>
      <c r="U719" s="25"/>
      <c r="V719" s="25"/>
      <c r="W719" s="25"/>
      <c r="X719" s="25"/>
      <c r="AB719" s="25"/>
    </row>
    <row r="720" spans="3:28" ht="15.75" customHeight="1" x14ac:dyDescent="0.25">
      <c r="C720" s="29"/>
      <c r="D720" s="29"/>
      <c r="E720" s="29"/>
      <c r="G720" s="29"/>
      <c r="R720" s="27"/>
      <c r="S720" s="25"/>
      <c r="T720" s="25"/>
      <c r="U720" s="25"/>
      <c r="V720" s="25"/>
      <c r="W720" s="25"/>
      <c r="X720" s="25"/>
      <c r="AB720" s="25"/>
    </row>
    <row r="721" spans="3:28" ht="15.75" customHeight="1" x14ac:dyDescent="0.25">
      <c r="C721" s="29"/>
      <c r="D721" s="29"/>
      <c r="E721" s="29"/>
      <c r="G721" s="29"/>
      <c r="R721" s="27"/>
      <c r="S721" s="25"/>
      <c r="T721" s="25"/>
      <c r="U721" s="25"/>
      <c r="V721" s="25"/>
      <c r="W721" s="25"/>
      <c r="X721" s="25"/>
      <c r="AB721" s="25"/>
    </row>
    <row r="722" spans="3:28" ht="15.75" customHeight="1" x14ac:dyDescent="0.25">
      <c r="C722" s="29"/>
      <c r="D722" s="29"/>
      <c r="E722" s="29"/>
      <c r="G722" s="29"/>
      <c r="R722" s="27"/>
      <c r="S722" s="25"/>
      <c r="T722" s="25"/>
      <c r="U722" s="25"/>
      <c r="V722" s="25"/>
      <c r="W722" s="25"/>
      <c r="X722" s="25"/>
      <c r="AB722" s="25"/>
    </row>
    <row r="723" spans="3:28" ht="15.75" customHeight="1" x14ac:dyDescent="0.25">
      <c r="C723" s="29"/>
      <c r="D723" s="29"/>
      <c r="E723" s="29"/>
      <c r="G723" s="29"/>
      <c r="R723" s="27"/>
      <c r="S723" s="25"/>
      <c r="T723" s="25"/>
      <c r="U723" s="25"/>
      <c r="V723" s="25"/>
      <c r="W723" s="25"/>
      <c r="X723" s="25"/>
      <c r="AB723" s="25"/>
    </row>
    <row r="724" spans="3:28" ht="15.75" customHeight="1" x14ac:dyDescent="0.25">
      <c r="C724" s="29"/>
      <c r="D724" s="29"/>
      <c r="E724" s="29"/>
      <c r="G724" s="29"/>
      <c r="R724" s="27"/>
      <c r="S724" s="25"/>
      <c r="T724" s="25"/>
      <c r="U724" s="25"/>
      <c r="V724" s="25"/>
      <c r="W724" s="25"/>
      <c r="X724" s="25"/>
      <c r="AB724" s="25"/>
    </row>
    <row r="725" spans="3:28" ht="15.75" customHeight="1" x14ac:dyDescent="0.25">
      <c r="C725" s="29"/>
      <c r="D725" s="29"/>
      <c r="E725" s="29"/>
      <c r="G725" s="29"/>
      <c r="R725" s="27"/>
      <c r="S725" s="25"/>
      <c r="T725" s="25"/>
      <c r="U725" s="25"/>
      <c r="V725" s="25"/>
      <c r="W725" s="25"/>
      <c r="X725" s="25"/>
      <c r="AB725" s="25"/>
    </row>
    <row r="726" spans="3:28" ht="15.75" customHeight="1" x14ac:dyDescent="0.25">
      <c r="C726" s="29"/>
      <c r="D726" s="29"/>
      <c r="E726" s="29"/>
      <c r="G726" s="29"/>
      <c r="R726" s="27"/>
      <c r="S726" s="25"/>
      <c r="T726" s="25"/>
      <c r="U726" s="25"/>
      <c r="V726" s="25"/>
      <c r="W726" s="25"/>
      <c r="X726" s="25"/>
      <c r="AB726" s="25"/>
    </row>
    <row r="727" spans="3:28" ht="15.75" customHeight="1" x14ac:dyDescent="0.25">
      <c r="C727" s="29"/>
      <c r="D727" s="29"/>
      <c r="E727" s="29"/>
      <c r="G727" s="29"/>
      <c r="R727" s="27"/>
      <c r="S727" s="25"/>
      <c r="T727" s="25"/>
      <c r="U727" s="25"/>
      <c r="V727" s="25"/>
      <c r="W727" s="25"/>
      <c r="X727" s="25"/>
      <c r="AB727" s="25"/>
    </row>
    <row r="728" spans="3:28" ht="15.75" customHeight="1" x14ac:dyDescent="0.25">
      <c r="C728" s="29"/>
      <c r="D728" s="29"/>
      <c r="E728" s="29"/>
      <c r="G728" s="29"/>
      <c r="R728" s="27"/>
      <c r="S728" s="25"/>
      <c r="T728" s="25"/>
      <c r="U728" s="25"/>
      <c r="V728" s="25"/>
      <c r="W728" s="25"/>
      <c r="X728" s="25"/>
      <c r="AB728" s="25"/>
    </row>
    <row r="729" spans="3:28" ht="15.75" customHeight="1" x14ac:dyDescent="0.25">
      <c r="C729" s="29"/>
      <c r="D729" s="29"/>
      <c r="E729" s="29"/>
      <c r="G729" s="29"/>
      <c r="R729" s="27"/>
      <c r="S729" s="25"/>
      <c r="T729" s="25"/>
      <c r="U729" s="25"/>
      <c r="V729" s="25"/>
      <c r="W729" s="25"/>
      <c r="X729" s="25"/>
      <c r="AB729" s="25"/>
    </row>
    <row r="730" spans="3:28" ht="15.75" customHeight="1" x14ac:dyDescent="0.25">
      <c r="C730" s="29"/>
      <c r="D730" s="29"/>
      <c r="E730" s="29"/>
      <c r="G730" s="29"/>
      <c r="R730" s="27"/>
      <c r="S730" s="25"/>
      <c r="T730" s="25"/>
      <c r="U730" s="25"/>
      <c r="V730" s="25"/>
      <c r="W730" s="25"/>
      <c r="X730" s="25"/>
      <c r="AB730" s="25"/>
    </row>
    <row r="731" spans="3:28" ht="15.75" customHeight="1" x14ac:dyDescent="0.25">
      <c r="C731" s="29"/>
      <c r="D731" s="29"/>
      <c r="E731" s="29"/>
      <c r="G731" s="29"/>
      <c r="R731" s="27"/>
      <c r="S731" s="25"/>
      <c r="T731" s="25"/>
      <c r="U731" s="25"/>
      <c r="V731" s="25"/>
      <c r="W731" s="25"/>
      <c r="X731" s="25"/>
      <c r="AB731" s="25"/>
    </row>
    <row r="732" spans="3:28" ht="15.75" customHeight="1" x14ac:dyDescent="0.25">
      <c r="C732" s="29"/>
      <c r="D732" s="29"/>
      <c r="E732" s="29"/>
      <c r="G732" s="29"/>
      <c r="R732" s="27"/>
      <c r="S732" s="25"/>
      <c r="T732" s="25"/>
      <c r="U732" s="25"/>
      <c r="V732" s="25"/>
      <c r="W732" s="25"/>
      <c r="X732" s="25"/>
      <c r="AB732" s="25"/>
    </row>
    <row r="733" spans="3:28" ht="15.75" customHeight="1" x14ac:dyDescent="0.25">
      <c r="C733" s="29"/>
      <c r="D733" s="29"/>
      <c r="E733" s="29"/>
      <c r="G733" s="29"/>
      <c r="R733" s="27"/>
      <c r="S733" s="25"/>
      <c r="T733" s="25"/>
      <c r="U733" s="25"/>
      <c r="V733" s="25"/>
      <c r="W733" s="25"/>
      <c r="X733" s="25"/>
      <c r="AB733" s="25"/>
    </row>
    <row r="734" spans="3:28" ht="15.75" customHeight="1" x14ac:dyDescent="0.25">
      <c r="C734" s="29"/>
      <c r="D734" s="29"/>
      <c r="E734" s="29"/>
      <c r="G734" s="29"/>
      <c r="R734" s="27"/>
      <c r="S734" s="25"/>
      <c r="T734" s="25"/>
      <c r="U734" s="25"/>
      <c r="V734" s="25"/>
      <c r="W734" s="25"/>
      <c r="X734" s="25"/>
      <c r="AB734" s="25"/>
    </row>
    <row r="735" spans="3:28" ht="15.75" customHeight="1" x14ac:dyDescent="0.25">
      <c r="C735" s="29"/>
      <c r="D735" s="29"/>
      <c r="E735" s="29"/>
      <c r="G735" s="29"/>
      <c r="R735" s="27"/>
      <c r="S735" s="25"/>
      <c r="T735" s="25"/>
      <c r="U735" s="25"/>
      <c r="V735" s="25"/>
      <c r="W735" s="25"/>
      <c r="X735" s="25"/>
      <c r="AB735" s="25"/>
    </row>
    <row r="736" spans="3:28" ht="15.75" customHeight="1" x14ac:dyDescent="0.25">
      <c r="C736" s="29"/>
      <c r="D736" s="29"/>
      <c r="E736" s="29"/>
      <c r="G736" s="29"/>
      <c r="R736" s="27"/>
      <c r="S736" s="25"/>
      <c r="T736" s="25"/>
      <c r="U736" s="25"/>
      <c r="V736" s="25"/>
      <c r="W736" s="25"/>
      <c r="X736" s="25"/>
      <c r="AB736" s="25"/>
    </row>
    <row r="737" spans="3:28" ht="15.75" customHeight="1" x14ac:dyDescent="0.25">
      <c r="C737" s="29"/>
      <c r="D737" s="29"/>
      <c r="E737" s="29"/>
      <c r="G737" s="29"/>
      <c r="R737" s="27"/>
      <c r="S737" s="25"/>
      <c r="T737" s="25"/>
      <c r="U737" s="25"/>
      <c r="V737" s="25"/>
      <c r="W737" s="25"/>
      <c r="X737" s="25"/>
      <c r="AB737" s="25"/>
    </row>
    <row r="738" spans="3:28" ht="15.75" customHeight="1" x14ac:dyDescent="0.25">
      <c r="C738" s="29"/>
      <c r="D738" s="29"/>
      <c r="E738" s="29"/>
      <c r="G738" s="29"/>
      <c r="R738" s="27"/>
      <c r="S738" s="25"/>
      <c r="T738" s="25"/>
      <c r="U738" s="25"/>
      <c r="V738" s="25"/>
      <c r="W738" s="25"/>
      <c r="X738" s="25"/>
      <c r="AB738" s="25"/>
    </row>
    <row r="739" spans="3:28" ht="15.75" customHeight="1" x14ac:dyDescent="0.25">
      <c r="C739" s="29"/>
      <c r="D739" s="29"/>
      <c r="E739" s="29"/>
      <c r="G739" s="29"/>
      <c r="R739" s="27"/>
      <c r="S739" s="25"/>
      <c r="T739" s="25"/>
      <c r="U739" s="25"/>
      <c r="V739" s="25"/>
      <c r="W739" s="25"/>
      <c r="X739" s="25"/>
      <c r="AB739" s="25"/>
    </row>
    <row r="740" spans="3:28" ht="15.75" customHeight="1" x14ac:dyDescent="0.25">
      <c r="C740" s="29"/>
      <c r="D740" s="29"/>
      <c r="E740" s="29"/>
      <c r="G740" s="29"/>
      <c r="R740" s="27"/>
      <c r="S740" s="25"/>
      <c r="T740" s="25"/>
      <c r="U740" s="25"/>
      <c r="V740" s="25"/>
      <c r="W740" s="25"/>
      <c r="X740" s="25"/>
      <c r="AB740" s="25"/>
    </row>
    <row r="741" spans="3:28" ht="15.75" customHeight="1" x14ac:dyDescent="0.25">
      <c r="C741" s="29"/>
      <c r="D741" s="29"/>
      <c r="E741" s="29"/>
      <c r="G741" s="29"/>
      <c r="R741" s="27"/>
      <c r="S741" s="25"/>
      <c r="T741" s="25"/>
      <c r="U741" s="25"/>
      <c r="V741" s="25"/>
      <c r="W741" s="25"/>
      <c r="X741" s="25"/>
      <c r="AB741" s="25"/>
    </row>
    <row r="742" spans="3:28" ht="15.75" customHeight="1" x14ac:dyDescent="0.25">
      <c r="C742" s="29"/>
      <c r="D742" s="29"/>
      <c r="E742" s="29"/>
      <c r="G742" s="29"/>
      <c r="R742" s="27"/>
      <c r="S742" s="25"/>
      <c r="T742" s="25"/>
      <c r="U742" s="25"/>
      <c r="V742" s="25"/>
      <c r="W742" s="25"/>
      <c r="X742" s="25"/>
      <c r="AB742" s="25"/>
    </row>
    <row r="743" spans="3:28" ht="15.75" customHeight="1" x14ac:dyDescent="0.25">
      <c r="C743" s="29"/>
      <c r="D743" s="29"/>
      <c r="E743" s="29"/>
      <c r="G743" s="29"/>
      <c r="R743" s="27"/>
      <c r="S743" s="25"/>
      <c r="T743" s="25"/>
      <c r="U743" s="25"/>
      <c r="V743" s="25"/>
      <c r="W743" s="25"/>
      <c r="X743" s="25"/>
      <c r="AB743" s="25"/>
    </row>
    <row r="744" spans="3:28" ht="15.75" customHeight="1" x14ac:dyDescent="0.25">
      <c r="C744" s="29"/>
      <c r="D744" s="29"/>
      <c r="E744" s="29"/>
      <c r="G744" s="29"/>
      <c r="R744" s="27"/>
      <c r="S744" s="25"/>
      <c r="T744" s="25"/>
      <c r="U744" s="25"/>
      <c r="V744" s="25"/>
      <c r="W744" s="25"/>
      <c r="X744" s="25"/>
      <c r="AB744" s="25"/>
    </row>
    <row r="745" spans="3:28" ht="15.75" customHeight="1" x14ac:dyDescent="0.25">
      <c r="C745" s="29"/>
      <c r="D745" s="29"/>
      <c r="E745" s="29"/>
      <c r="G745" s="29"/>
      <c r="R745" s="27"/>
      <c r="S745" s="25"/>
      <c r="T745" s="25"/>
      <c r="U745" s="25"/>
      <c r="V745" s="25"/>
      <c r="W745" s="25"/>
      <c r="X745" s="25"/>
      <c r="AB745" s="25"/>
    </row>
    <row r="746" spans="3:28" ht="15.75" customHeight="1" x14ac:dyDescent="0.25">
      <c r="C746" s="29"/>
      <c r="D746" s="29"/>
      <c r="E746" s="29"/>
      <c r="G746" s="29"/>
      <c r="R746" s="27"/>
      <c r="S746" s="25"/>
      <c r="T746" s="25"/>
      <c r="U746" s="25"/>
      <c r="V746" s="25"/>
      <c r="W746" s="25"/>
      <c r="X746" s="25"/>
      <c r="AB746" s="25"/>
    </row>
    <row r="747" spans="3:28" ht="15.75" customHeight="1" x14ac:dyDescent="0.25">
      <c r="C747" s="29"/>
      <c r="D747" s="29"/>
      <c r="E747" s="29"/>
      <c r="G747" s="29"/>
      <c r="R747" s="27"/>
      <c r="S747" s="25"/>
      <c r="T747" s="25"/>
      <c r="U747" s="25"/>
      <c r="V747" s="25"/>
      <c r="W747" s="25"/>
      <c r="X747" s="25"/>
      <c r="AB747" s="25"/>
    </row>
    <row r="748" spans="3:28" ht="15.75" customHeight="1" x14ac:dyDescent="0.25">
      <c r="C748" s="29"/>
      <c r="D748" s="29"/>
      <c r="E748" s="29"/>
      <c r="G748" s="29"/>
      <c r="R748" s="27"/>
      <c r="S748" s="25"/>
      <c r="T748" s="25"/>
      <c r="U748" s="25"/>
      <c r="V748" s="25"/>
      <c r="W748" s="25"/>
      <c r="X748" s="25"/>
      <c r="AB748" s="25"/>
    </row>
    <row r="749" spans="3:28" ht="15.75" customHeight="1" x14ac:dyDescent="0.25">
      <c r="C749" s="29"/>
      <c r="D749" s="29"/>
      <c r="E749" s="29"/>
      <c r="G749" s="29"/>
      <c r="R749" s="27"/>
      <c r="S749" s="25"/>
      <c r="T749" s="25"/>
      <c r="U749" s="25"/>
      <c r="V749" s="25"/>
      <c r="W749" s="25"/>
      <c r="X749" s="25"/>
      <c r="AB749" s="25"/>
    </row>
    <row r="750" spans="3:28" ht="15.75" customHeight="1" x14ac:dyDescent="0.25">
      <c r="C750" s="29"/>
      <c r="D750" s="29"/>
      <c r="E750" s="29"/>
      <c r="G750" s="29"/>
      <c r="R750" s="27"/>
      <c r="S750" s="25"/>
      <c r="T750" s="25"/>
      <c r="U750" s="25"/>
      <c r="V750" s="25"/>
      <c r="W750" s="25"/>
      <c r="X750" s="25"/>
      <c r="AB750" s="25"/>
    </row>
    <row r="751" spans="3:28" ht="15.75" customHeight="1" x14ac:dyDescent="0.25">
      <c r="C751" s="29"/>
      <c r="D751" s="29"/>
      <c r="E751" s="29"/>
      <c r="G751" s="29"/>
      <c r="R751" s="27"/>
      <c r="S751" s="25"/>
      <c r="T751" s="25"/>
      <c r="U751" s="25"/>
      <c r="V751" s="25"/>
      <c r="W751" s="25"/>
      <c r="X751" s="25"/>
      <c r="AB751" s="25"/>
    </row>
    <row r="752" spans="3:28" ht="15.75" customHeight="1" x14ac:dyDescent="0.25">
      <c r="C752" s="29"/>
      <c r="D752" s="29"/>
      <c r="E752" s="29"/>
      <c r="G752" s="29"/>
      <c r="R752" s="27"/>
      <c r="S752" s="25"/>
      <c r="T752" s="25"/>
      <c r="U752" s="25"/>
      <c r="V752" s="25"/>
      <c r="W752" s="25"/>
      <c r="X752" s="25"/>
      <c r="AB752" s="25"/>
    </row>
    <row r="753" spans="3:28" ht="15.75" customHeight="1" x14ac:dyDescent="0.25">
      <c r="C753" s="29"/>
      <c r="D753" s="29"/>
      <c r="E753" s="29"/>
      <c r="G753" s="29"/>
      <c r="R753" s="27"/>
      <c r="S753" s="25"/>
      <c r="T753" s="25"/>
      <c r="U753" s="25"/>
      <c r="V753" s="25"/>
      <c r="W753" s="25"/>
      <c r="X753" s="25"/>
      <c r="AB753" s="25"/>
    </row>
    <row r="754" spans="3:28" ht="15.75" customHeight="1" x14ac:dyDescent="0.25">
      <c r="C754" s="29"/>
      <c r="D754" s="29"/>
      <c r="E754" s="29"/>
      <c r="G754" s="29"/>
      <c r="R754" s="27"/>
      <c r="S754" s="25"/>
      <c r="T754" s="25"/>
      <c r="U754" s="25"/>
      <c r="V754" s="25"/>
      <c r="W754" s="25"/>
      <c r="X754" s="25"/>
      <c r="AB754" s="25"/>
    </row>
    <row r="755" spans="3:28" ht="15.75" customHeight="1" x14ac:dyDescent="0.25">
      <c r="C755" s="29"/>
      <c r="D755" s="29"/>
      <c r="E755" s="29"/>
      <c r="G755" s="29"/>
      <c r="R755" s="27"/>
      <c r="S755" s="25"/>
      <c r="T755" s="25"/>
      <c r="U755" s="25"/>
      <c r="V755" s="25"/>
      <c r="W755" s="25"/>
      <c r="X755" s="25"/>
      <c r="AB755" s="25"/>
    </row>
    <row r="756" spans="3:28" ht="15.75" customHeight="1" x14ac:dyDescent="0.25">
      <c r="C756" s="29"/>
      <c r="D756" s="29"/>
      <c r="E756" s="29"/>
      <c r="G756" s="29"/>
      <c r="R756" s="27"/>
      <c r="S756" s="25"/>
      <c r="T756" s="25"/>
      <c r="U756" s="25"/>
      <c r="V756" s="25"/>
      <c r="W756" s="25"/>
      <c r="X756" s="25"/>
      <c r="AB756" s="25"/>
    </row>
    <row r="757" spans="3:28" ht="15.75" customHeight="1" x14ac:dyDescent="0.25">
      <c r="C757" s="29"/>
      <c r="D757" s="29"/>
      <c r="E757" s="29"/>
      <c r="G757" s="29"/>
      <c r="R757" s="27"/>
      <c r="S757" s="25"/>
      <c r="T757" s="25"/>
      <c r="U757" s="25"/>
      <c r="V757" s="25"/>
      <c r="W757" s="25"/>
      <c r="X757" s="25"/>
      <c r="AB757" s="25"/>
    </row>
    <row r="758" spans="3:28" ht="15.75" customHeight="1" x14ac:dyDescent="0.25">
      <c r="C758" s="29"/>
      <c r="D758" s="29"/>
      <c r="E758" s="29"/>
      <c r="G758" s="29"/>
      <c r="R758" s="27"/>
      <c r="S758" s="25"/>
      <c r="T758" s="25"/>
      <c r="U758" s="25"/>
      <c r="V758" s="25"/>
      <c r="W758" s="25"/>
      <c r="X758" s="25"/>
      <c r="AB758" s="25"/>
    </row>
    <row r="759" spans="3:28" ht="15.75" customHeight="1" x14ac:dyDescent="0.25">
      <c r="C759" s="29"/>
      <c r="D759" s="29"/>
      <c r="E759" s="29"/>
      <c r="G759" s="29"/>
      <c r="R759" s="27"/>
      <c r="S759" s="25"/>
      <c r="T759" s="25"/>
      <c r="U759" s="25"/>
      <c r="V759" s="25"/>
      <c r="W759" s="25"/>
      <c r="X759" s="25"/>
      <c r="AB759" s="25"/>
    </row>
    <row r="760" spans="3:28" ht="15.75" customHeight="1" x14ac:dyDescent="0.25">
      <c r="C760" s="29"/>
      <c r="D760" s="29"/>
      <c r="E760" s="29"/>
      <c r="G760" s="29"/>
      <c r="R760" s="27"/>
      <c r="S760" s="25"/>
      <c r="T760" s="25"/>
      <c r="U760" s="25"/>
      <c r="V760" s="25"/>
      <c r="W760" s="25"/>
      <c r="X760" s="25"/>
      <c r="AB760" s="25"/>
    </row>
    <row r="761" spans="3:28" ht="15.75" customHeight="1" x14ac:dyDescent="0.25">
      <c r="C761" s="29"/>
      <c r="D761" s="29"/>
      <c r="E761" s="29"/>
      <c r="G761" s="29"/>
      <c r="R761" s="27"/>
      <c r="S761" s="25"/>
      <c r="T761" s="25"/>
      <c r="U761" s="25"/>
      <c r="V761" s="25"/>
      <c r="W761" s="25"/>
      <c r="X761" s="25"/>
      <c r="AB761" s="25"/>
    </row>
    <row r="762" spans="3:28" ht="15.75" customHeight="1" x14ac:dyDescent="0.25">
      <c r="C762" s="29"/>
      <c r="D762" s="29"/>
      <c r="E762" s="29"/>
      <c r="G762" s="29"/>
      <c r="R762" s="27"/>
      <c r="S762" s="25"/>
      <c r="T762" s="25"/>
      <c r="U762" s="25"/>
      <c r="V762" s="25"/>
      <c r="W762" s="25"/>
      <c r="X762" s="25"/>
      <c r="AB762" s="25"/>
    </row>
    <row r="763" spans="3:28" ht="15.75" customHeight="1" x14ac:dyDescent="0.25">
      <c r="C763" s="29"/>
      <c r="D763" s="29"/>
      <c r="E763" s="29"/>
      <c r="G763" s="29"/>
      <c r="R763" s="27"/>
      <c r="S763" s="25"/>
      <c r="T763" s="25"/>
      <c r="U763" s="25"/>
      <c r="V763" s="25"/>
      <c r="W763" s="25"/>
      <c r="X763" s="25"/>
      <c r="AB763" s="25"/>
    </row>
    <row r="764" spans="3:28" ht="15.75" customHeight="1" x14ac:dyDescent="0.25">
      <c r="C764" s="29"/>
      <c r="D764" s="29"/>
      <c r="E764" s="29"/>
      <c r="G764" s="29"/>
      <c r="R764" s="27"/>
      <c r="S764" s="25"/>
      <c r="T764" s="25"/>
      <c r="U764" s="25"/>
      <c r="V764" s="25"/>
      <c r="W764" s="25"/>
      <c r="X764" s="25"/>
      <c r="AB764" s="25"/>
    </row>
    <row r="765" spans="3:28" ht="15.75" customHeight="1" x14ac:dyDescent="0.25">
      <c r="C765" s="29"/>
      <c r="D765" s="29"/>
      <c r="E765" s="29"/>
      <c r="G765" s="29"/>
      <c r="R765" s="27"/>
      <c r="S765" s="25"/>
      <c r="T765" s="25"/>
      <c r="U765" s="25"/>
      <c r="V765" s="25"/>
      <c r="W765" s="25"/>
      <c r="X765" s="25"/>
      <c r="AB765" s="25"/>
    </row>
    <row r="766" spans="3:28" ht="15.75" customHeight="1" x14ac:dyDescent="0.25">
      <c r="C766" s="29"/>
      <c r="D766" s="29"/>
      <c r="E766" s="29"/>
      <c r="G766" s="29"/>
      <c r="R766" s="27"/>
      <c r="S766" s="25"/>
      <c r="T766" s="25"/>
      <c r="U766" s="25"/>
      <c r="V766" s="25"/>
      <c r="W766" s="25"/>
      <c r="X766" s="25"/>
      <c r="AB766" s="25"/>
    </row>
    <row r="767" spans="3:28" ht="15.75" customHeight="1" x14ac:dyDescent="0.25">
      <c r="C767" s="29"/>
      <c r="D767" s="29"/>
      <c r="E767" s="29"/>
      <c r="G767" s="29"/>
      <c r="R767" s="27"/>
      <c r="S767" s="25"/>
      <c r="T767" s="25"/>
      <c r="U767" s="25"/>
      <c r="V767" s="25"/>
      <c r="W767" s="25"/>
      <c r="X767" s="25"/>
      <c r="AB767" s="25"/>
    </row>
    <row r="768" spans="3:28" ht="15.75" customHeight="1" x14ac:dyDescent="0.25">
      <c r="C768" s="29"/>
      <c r="D768" s="29"/>
      <c r="E768" s="29"/>
      <c r="G768" s="29"/>
      <c r="R768" s="27"/>
      <c r="S768" s="25"/>
      <c r="T768" s="25"/>
      <c r="U768" s="25"/>
      <c r="V768" s="25"/>
      <c r="W768" s="25"/>
      <c r="X768" s="25"/>
      <c r="AB768" s="25"/>
    </row>
    <row r="769" spans="3:28" ht="15.75" customHeight="1" x14ac:dyDescent="0.25">
      <c r="C769" s="29"/>
      <c r="D769" s="29"/>
      <c r="E769" s="29"/>
      <c r="G769" s="29"/>
      <c r="R769" s="27"/>
      <c r="S769" s="25"/>
      <c r="T769" s="25"/>
      <c r="U769" s="25"/>
      <c r="V769" s="25"/>
      <c r="W769" s="25"/>
      <c r="X769" s="25"/>
      <c r="AB769" s="25"/>
    </row>
    <row r="770" spans="3:28" ht="15.75" customHeight="1" x14ac:dyDescent="0.25">
      <c r="C770" s="29"/>
      <c r="D770" s="29"/>
      <c r="E770" s="29"/>
      <c r="G770" s="29"/>
      <c r="R770" s="27"/>
      <c r="S770" s="25"/>
      <c r="T770" s="25"/>
      <c r="U770" s="25"/>
      <c r="V770" s="25"/>
      <c r="W770" s="25"/>
      <c r="X770" s="25"/>
      <c r="AB770" s="25"/>
    </row>
    <row r="771" spans="3:28" ht="15.75" customHeight="1" x14ac:dyDescent="0.25">
      <c r="C771" s="29"/>
      <c r="D771" s="29"/>
      <c r="E771" s="29"/>
      <c r="G771" s="29"/>
      <c r="R771" s="27"/>
      <c r="S771" s="25"/>
      <c r="T771" s="25"/>
      <c r="U771" s="25"/>
      <c r="V771" s="25"/>
      <c r="W771" s="25"/>
      <c r="X771" s="25"/>
      <c r="AB771" s="25"/>
    </row>
    <row r="772" spans="3:28" ht="15.75" customHeight="1" x14ac:dyDescent="0.25">
      <c r="C772" s="29"/>
      <c r="D772" s="29"/>
      <c r="E772" s="29"/>
      <c r="G772" s="29"/>
      <c r="R772" s="27"/>
      <c r="S772" s="25"/>
      <c r="T772" s="25"/>
      <c r="U772" s="25"/>
      <c r="V772" s="25"/>
      <c r="W772" s="25"/>
      <c r="X772" s="25"/>
      <c r="AB772" s="25"/>
    </row>
    <row r="773" spans="3:28" ht="15.75" customHeight="1" x14ac:dyDescent="0.25">
      <c r="C773" s="29"/>
      <c r="D773" s="29"/>
      <c r="E773" s="29"/>
      <c r="G773" s="29"/>
      <c r="R773" s="27"/>
      <c r="S773" s="25"/>
      <c r="T773" s="25"/>
      <c r="U773" s="25"/>
      <c r="V773" s="25"/>
      <c r="W773" s="25"/>
      <c r="X773" s="25"/>
      <c r="AB773" s="25"/>
    </row>
    <row r="774" spans="3:28" ht="15.75" customHeight="1" x14ac:dyDescent="0.25">
      <c r="C774" s="29"/>
      <c r="D774" s="29"/>
      <c r="E774" s="29"/>
      <c r="G774" s="29"/>
      <c r="R774" s="27"/>
      <c r="S774" s="25"/>
      <c r="T774" s="25"/>
      <c r="U774" s="25"/>
      <c r="V774" s="25"/>
      <c r="W774" s="25"/>
      <c r="X774" s="25"/>
      <c r="AB774" s="25"/>
    </row>
    <row r="775" spans="3:28" ht="15.75" customHeight="1" x14ac:dyDescent="0.25">
      <c r="C775" s="29"/>
      <c r="D775" s="29"/>
      <c r="E775" s="29"/>
      <c r="G775" s="29"/>
      <c r="R775" s="27"/>
      <c r="S775" s="25"/>
      <c r="T775" s="25"/>
      <c r="U775" s="25"/>
      <c r="V775" s="25"/>
      <c r="W775" s="25"/>
      <c r="X775" s="25"/>
      <c r="AB775" s="25"/>
    </row>
    <row r="776" spans="3:28" ht="15.75" customHeight="1" x14ac:dyDescent="0.25">
      <c r="C776" s="29"/>
      <c r="D776" s="29"/>
      <c r="E776" s="29"/>
      <c r="G776" s="29"/>
      <c r="R776" s="27"/>
      <c r="S776" s="25"/>
      <c r="T776" s="25"/>
      <c r="U776" s="25"/>
      <c r="V776" s="25"/>
      <c r="W776" s="25"/>
      <c r="X776" s="25"/>
      <c r="AB776" s="25"/>
    </row>
    <row r="777" spans="3:28" ht="15.75" customHeight="1" x14ac:dyDescent="0.25">
      <c r="C777" s="29"/>
      <c r="D777" s="29"/>
      <c r="E777" s="29"/>
      <c r="G777" s="29"/>
      <c r="R777" s="27"/>
      <c r="S777" s="25"/>
      <c r="T777" s="25"/>
      <c r="U777" s="25"/>
      <c r="V777" s="25"/>
      <c r="W777" s="25"/>
      <c r="X777" s="25"/>
      <c r="AB777" s="25"/>
    </row>
    <row r="778" spans="3:28" ht="15.75" customHeight="1" x14ac:dyDescent="0.25">
      <c r="C778" s="29"/>
      <c r="D778" s="29"/>
      <c r="E778" s="29"/>
      <c r="G778" s="29"/>
      <c r="R778" s="27"/>
      <c r="S778" s="25"/>
      <c r="T778" s="25"/>
      <c r="U778" s="25"/>
      <c r="V778" s="25"/>
      <c r="W778" s="25"/>
      <c r="X778" s="25"/>
      <c r="AB778" s="25"/>
    </row>
    <row r="779" spans="3:28" ht="15.75" customHeight="1" x14ac:dyDescent="0.25">
      <c r="C779" s="29"/>
      <c r="D779" s="29"/>
      <c r="E779" s="29"/>
      <c r="G779" s="29"/>
      <c r="R779" s="27"/>
      <c r="S779" s="25"/>
      <c r="T779" s="25"/>
      <c r="U779" s="25"/>
      <c r="V779" s="25"/>
      <c r="W779" s="25"/>
      <c r="X779" s="25"/>
      <c r="AB779" s="25"/>
    </row>
    <row r="780" spans="3:28" ht="15.75" customHeight="1" x14ac:dyDescent="0.25">
      <c r="C780" s="29"/>
      <c r="D780" s="29"/>
      <c r="E780" s="29"/>
      <c r="G780" s="29"/>
      <c r="R780" s="27"/>
      <c r="S780" s="25"/>
      <c r="T780" s="25"/>
      <c r="U780" s="25"/>
      <c r="V780" s="25"/>
      <c r="W780" s="25"/>
      <c r="X780" s="25"/>
      <c r="AB780" s="25"/>
    </row>
    <row r="781" spans="3:28" ht="15.75" customHeight="1" x14ac:dyDescent="0.25">
      <c r="C781" s="29"/>
      <c r="D781" s="29"/>
      <c r="E781" s="29"/>
      <c r="G781" s="29"/>
      <c r="R781" s="27"/>
      <c r="S781" s="25"/>
      <c r="T781" s="25"/>
      <c r="U781" s="25"/>
      <c r="V781" s="25"/>
      <c r="W781" s="25"/>
      <c r="X781" s="25"/>
      <c r="AB781" s="25"/>
    </row>
    <row r="782" spans="3:28" ht="15.75" customHeight="1" x14ac:dyDescent="0.25">
      <c r="C782" s="29"/>
      <c r="D782" s="29"/>
      <c r="E782" s="29"/>
      <c r="G782" s="29"/>
      <c r="R782" s="27"/>
      <c r="S782" s="25"/>
      <c r="T782" s="25"/>
      <c r="U782" s="25"/>
      <c r="V782" s="25"/>
      <c r="W782" s="25"/>
      <c r="X782" s="25"/>
      <c r="AB782" s="25"/>
    </row>
    <row r="783" spans="3:28" ht="15.75" customHeight="1" x14ac:dyDescent="0.25">
      <c r="C783" s="29"/>
      <c r="D783" s="29"/>
      <c r="E783" s="29"/>
      <c r="G783" s="29"/>
      <c r="R783" s="27"/>
      <c r="S783" s="25"/>
      <c r="T783" s="25"/>
      <c r="U783" s="25"/>
      <c r="V783" s="25"/>
      <c r="W783" s="25"/>
      <c r="X783" s="25"/>
      <c r="AB783" s="25"/>
    </row>
    <row r="784" spans="3:28" ht="15.75" customHeight="1" x14ac:dyDescent="0.25">
      <c r="C784" s="29"/>
      <c r="D784" s="29"/>
      <c r="E784" s="29"/>
      <c r="G784" s="29"/>
      <c r="R784" s="27"/>
      <c r="S784" s="25"/>
      <c r="T784" s="25"/>
      <c r="U784" s="25"/>
      <c r="V784" s="25"/>
      <c r="W784" s="25"/>
      <c r="X784" s="25"/>
      <c r="AB784" s="25"/>
    </row>
    <row r="785" spans="3:28" ht="15.75" customHeight="1" x14ac:dyDescent="0.25">
      <c r="C785" s="29"/>
      <c r="D785" s="29"/>
      <c r="E785" s="29"/>
      <c r="G785" s="29"/>
      <c r="R785" s="27"/>
      <c r="S785" s="25"/>
      <c r="T785" s="25"/>
      <c r="U785" s="25"/>
      <c r="V785" s="25"/>
      <c r="W785" s="25"/>
      <c r="X785" s="25"/>
      <c r="AB785" s="25"/>
    </row>
    <row r="786" spans="3:28" ht="15.75" customHeight="1" x14ac:dyDescent="0.25">
      <c r="C786" s="29"/>
      <c r="D786" s="29"/>
      <c r="E786" s="29"/>
      <c r="G786" s="29"/>
      <c r="R786" s="27"/>
      <c r="S786" s="25"/>
      <c r="T786" s="25"/>
      <c r="U786" s="25"/>
      <c r="V786" s="25"/>
      <c r="W786" s="25"/>
      <c r="X786" s="25"/>
      <c r="AB786" s="25"/>
    </row>
    <row r="787" spans="3:28" ht="15.75" customHeight="1" x14ac:dyDescent="0.25">
      <c r="C787" s="29"/>
      <c r="D787" s="29"/>
      <c r="E787" s="29"/>
      <c r="G787" s="29"/>
      <c r="R787" s="27"/>
      <c r="S787" s="25"/>
      <c r="T787" s="25"/>
      <c r="U787" s="25"/>
      <c r="V787" s="25"/>
      <c r="W787" s="25"/>
      <c r="X787" s="25"/>
      <c r="AB787" s="25"/>
    </row>
    <row r="788" spans="3:28" ht="15.75" customHeight="1" x14ac:dyDescent="0.25">
      <c r="C788" s="29"/>
      <c r="D788" s="29"/>
      <c r="E788" s="29"/>
      <c r="G788" s="29"/>
      <c r="R788" s="27"/>
      <c r="S788" s="25"/>
      <c r="T788" s="25"/>
      <c r="U788" s="25"/>
      <c r="V788" s="25"/>
      <c r="W788" s="25"/>
      <c r="X788" s="25"/>
      <c r="AB788" s="25"/>
    </row>
    <row r="789" spans="3:28" ht="15.75" customHeight="1" x14ac:dyDescent="0.25">
      <c r="C789" s="29"/>
      <c r="D789" s="29"/>
      <c r="E789" s="29"/>
      <c r="G789" s="29"/>
      <c r="R789" s="27"/>
      <c r="S789" s="25"/>
      <c r="T789" s="25"/>
      <c r="U789" s="25"/>
      <c r="V789" s="25"/>
      <c r="W789" s="25"/>
      <c r="X789" s="25"/>
      <c r="AB789" s="25"/>
    </row>
    <row r="790" spans="3:28" ht="15.75" customHeight="1" x14ac:dyDescent="0.25">
      <c r="C790" s="29"/>
      <c r="D790" s="29"/>
      <c r="E790" s="29"/>
      <c r="G790" s="29"/>
      <c r="R790" s="27"/>
      <c r="S790" s="25"/>
      <c r="T790" s="25"/>
      <c r="U790" s="25"/>
      <c r="V790" s="25"/>
      <c r="W790" s="25"/>
      <c r="X790" s="25"/>
      <c r="AB790" s="25"/>
    </row>
    <row r="791" spans="3:28" ht="15.75" customHeight="1" x14ac:dyDescent="0.25">
      <c r="C791" s="29"/>
      <c r="D791" s="29"/>
      <c r="E791" s="29"/>
      <c r="G791" s="29"/>
      <c r="R791" s="27"/>
      <c r="S791" s="25"/>
      <c r="T791" s="25"/>
      <c r="U791" s="25"/>
      <c r="V791" s="25"/>
      <c r="W791" s="25"/>
      <c r="X791" s="25"/>
      <c r="AB791" s="25"/>
    </row>
    <row r="792" spans="3:28" ht="15.75" customHeight="1" x14ac:dyDescent="0.25">
      <c r="C792" s="29"/>
      <c r="D792" s="29"/>
      <c r="E792" s="29"/>
      <c r="G792" s="29"/>
      <c r="R792" s="27"/>
      <c r="S792" s="25"/>
      <c r="T792" s="25"/>
      <c r="U792" s="25"/>
      <c r="V792" s="25"/>
      <c r="W792" s="25"/>
      <c r="X792" s="25"/>
      <c r="AB792" s="25"/>
    </row>
    <row r="793" spans="3:28" ht="15.75" customHeight="1" x14ac:dyDescent="0.25">
      <c r="C793" s="29"/>
      <c r="D793" s="29"/>
      <c r="E793" s="29"/>
      <c r="G793" s="29"/>
      <c r="R793" s="27"/>
      <c r="S793" s="25"/>
      <c r="T793" s="25"/>
      <c r="U793" s="25"/>
      <c r="V793" s="25"/>
      <c r="W793" s="25"/>
      <c r="X793" s="25"/>
      <c r="AB793" s="25"/>
    </row>
    <row r="794" spans="3:28" ht="15.75" customHeight="1" x14ac:dyDescent="0.25">
      <c r="C794" s="29"/>
      <c r="D794" s="29"/>
      <c r="E794" s="29"/>
      <c r="G794" s="29"/>
      <c r="R794" s="27"/>
      <c r="S794" s="25"/>
      <c r="T794" s="25"/>
      <c r="U794" s="25"/>
      <c r="V794" s="25"/>
      <c r="W794" s="25"/>
      <c r="X794" s="25"/>
      <c r="AB794" s="25"/>
    </row>
    <row r="795" spans="3:28" ht="15.75" customHeight="1" x14ac:dyDescent="0.25">
      <c r="C795" s="29"/>
      <c r="D795" s="29"/>
      <c r="E795" s="29"/>
      <c r="G795" s="29"/>
      <c r="R795" s="27"/>
      <c r="S795" s="25"/>
      <c r="T795" s="25"/>
      <c r="U795" s="25"/>
      <c r="V795" s="25"/>
      <c r="W795" s="25"/>
      <c r="X795" s="25"/>
      <c r="AB795" s="25"/>
    </row>
    <row r="796" spans="3:28" ht="15.75" customHeight="1" x14ac:dyDescent="0.25">
      <c r="C796" s="29"/>
      <c r="D796" s="29"/>
      <c r="E796" s="29"/>
      <c r="G796" s="29"/>
      <c r="R796" s="27"/>
      <c r="S796" s="25"/>
      <c r="T796" s="25"/>
      <c r="U796" s="25"/>
      <c r="V796" s="25"/>
      <c r="W796" s="25"/>
      <c r="X796" s="25"/>
      <c r="AB796" s="25"/>
    </row>
    <row r="797" spans="3:28" ht="15.75" customHeight="1" x14ac:dyDescent="0.25">
      <c r="C797" s="29"/>
      <c r="D797" s="29"/>
      <c r="E797" s="29"/>
      <c r="G797" s="29"/>
      <c r="R797" s="27"/>
      <c r="S797" s="25"/>
      <c r="T797" s="25"/>
      <c r="U797" s="25"/>
      <c r="V797" s="25"/>
      <c r="W797" s="25"/>
      <c r="X797" s="25"/>
      <c r="AB797" s="25"/>
    </row>
    <row r="798" spans="3:28" ht="15.75" customHeight="1" x14ac:dyDescent="0.25">
      <c r="C798" s="29"/>
      <c r="D798" s="29"/>
      <c r="E798" s="29"/>
      <c r="G798" s="29"/>
      <c r="R798" s="27"/>
      <c r="S798" s="25"/>
      <c r="T798" s="25"/>
      <c r="U798" s="25"/>
      <c r="V798" s="25"/>
      <c r="W798" s="25"/>
      <c r="X798" s="25"/>
      <c r="AB798" s="25"/>
    </row>
    <row r="799" spans="3:28" ht="15.75" customHeight="1" x14ac:dyDescent="0.25">
      <c r="C799" s="29"/>
      <c r="D799" s="29"/>
      <c r="E799" s="29"/>
      <c r="G799" s="29"/>
      <c r="R799" s="27"/>
      <c r="S799" s="25"/>
      <c r="T799" s="25"/>
      <c r="U799" s="25"/>
      <c r="V799" s="25"/>
      <c r="W799" s="25"/>
      <c r="X799" s="25"/>
      <c r="AB799" s="25"/>
    </row>
    <row r="800" spans="3:28" ht="15.75" customHeight="1" x14ac:dyDescent="0.25">
      <c r="C800" s="29"/>
      <c r="D800" s="29"/>
      <c r="E800" s="29"/>
      <c r="G800" s="29"/>
      <c r="R800" s="27"/>
      <c r="S800" s="25"/>
      <c r="T800" s="25"/>
      <c r="U800" s="25"/>
      <c r="V800" s="25"/>
      <c r="W800" s="25"/>
      <c r="X800" s="25"/>
      <c r="AB800" s="25"/>
    </row>
    <row r="801" spans="3:28" ht="15.75" customHeight="1" x14ac:dyDescent="0.25">
      <c r="C801" s="29"/>
      <c r="D801" s="29"/>
      <c r="E801" s="29"/>
      <c r="G801" s="29"/>
      <c r="R801" s="27"/>
      <c r="S801" s="25"/>
      <c r="T801" s="25"/>
      <c r="U801" s="25"/>
      <c r="V801" s="25"/>
      <c r="W801" s="25"/>
      <c r="X801" s="25"/>
      <c r="AB801" s="25"/>
    </row>
    <row r="802" spans="3:28" ht="15.75" customHeight="1" x14ac:dyDescent="0.25">
      <c r="C802" s="29"/>
      <c r="D802" s="29"/>
      <c r="E802" s="29"/>
      <c r="G802" s="29"/>
      <c r="R802" s="27"/>
      <c r="S802" s="25"/>
      <c r="T802" s="25"/>
      <c r="U802" s="25"/>
      <c r="V802" s="25"/>
      <c r="W802" s="25"/>
      <c r="X802" s="25"/>
      <c r="AB802" s="25"/>
    </row>
    <row r="803" spans="3:28" ht="15.75" customHeight="1" x14ac:dyDescent="0.25">
      <c r="C803" s="29"/>
      <c r="D803" s="29"/>
      <c r="E803" s="29"/>
      <c r="G803" s="29"/>
      <c r="R803" s="27"/>
      <c r="S803" s="25"/>
      <c r="T803" s="25"/>
      <c r="U803" s="25"/>
      <c r="V803" s="25"/>
      <c r="W803" s="25"/>
      <c r="X803" s="25"/>
      <c r="AB803" s="25"/>
    </row>
    <row r="804" spans="3:28" ht="15.75" customHeight="1" x14ac:dyDescent="0.25">
      <c r="C804" s="29"/>
      <c r="D804" s="29"/>
      <c r="E804" s="29"/>
      <c r="G804" s="29"/>
      <c r="R804" s="27"/>
      <c r="S804" s="25"/>
      <c r="T804" s="25"/>
      <c r="U804" s="25"/>
      <c r="V804" s="25"/>
      <c r="W804" s="25"/>
      <c r="X804" s="25"/>
      <c r="AB804" s="25"/>
    </row>
    <row r="805" spans="3:28" ht="15.75" customHeight="1" x14ac:dyDescent="0.25">
      <c r="C805" s="29"/>
      <c r="D805" s="29"/>
      <c r="E805" s="29"/>
      <c r="G805" s="29"/>
      <c r="R805" s="27"/>
      <c r="S805" s="25"/>
      <c r="T805" s="25"/>
      <c r="U805" s="25"/>
      <c r="V805" s="25"/>
      <c r="W805" s="25"/>
      <c r="X805" s="25"/>
      <c r="AB805" s="25"/>
    </row>
    <row r="806" spans="3:28" ht="15.75" customHeight="1" x14ac:dyDescent="0.25">
      <c r="C806" s="29"/>
      <c r="D806" s="29"/>
      <c r="E806" s="29"/>
      <c r="G806" s="29"/>
      <c r="R806" s="27"/>
      <c r="S806" s="25"/>
      <c r="T806" s="25"/>
      <c r="U806" s="25"/>
      <c r="V806" s="25"/>
      <c r="W806" s="25"/>
      <c r="X806" s="25"/>
      <c r="AB806" s="25"/>
    </row>
    <row r="807" spans="3:28" ht="15.75" customHeight="1" x14ac:dyDescent="0.25">
      <c r="C807" s="29"/>
      <c r="D807" s="29"/>
      <c r="E807" s="29"/>
      <c r="G807" s="29"/>
      <c r="R807" s="27"/>
      <c r="S807" s="25"/>
      <c r="T807" s="25"/>
      <c r="U807" s="25"/>
      <c r="V807" s="25"/>
      <c r="W807" s="25"/>
      <c r="X807" s="25"/>
      <c r="AB807" s="25"/>
    </row>
    <row r="808" spans="3:28" ht="15.75" customHeight="1" x14ac:dyDescent="0.25">
      <c r="C808" s="29"/>
      <c r="D808" s="29"/>
      <c r="E808" s="29"/>
      <c r="G808" s="29"/>
      <c r="R808" s="27"/>
      <c r="S808" s="25"/>
      <c r="T808" s="25"/>
      <c r="U808" s="25"/>
      <c r="V808" s="25"/>
      <c r="W808" s="25"/>
      <c r="X808" s="25"/>
      <c r="AB808" s="25"/>
    </row>
    <row r="809" spans="3:28" ht="15.75" customHeight="1" x14ac:dyDescent="0.25">
      <c r="C809" s="29"/>
      <c r="D809" s="29"/>
      <c r="E809" s="29"/>
      <c r="G809" s="29"/>
      <c r="R809" s="27"/>
      <c r="S809" s="25"/>
      <c r="T809" s="25"/>
      <c r="U809" s="25"/>
      <c r="V809" s="25"/>
      <c r="W809" s="25"/>
      <c r="X809" s="25"/>
      <c r="AB809" s="25"/>
    </row>
    <row r="810" spans="3:28" ht="15.75" customHeight="1" x14ac:dyDescent="0.25">
      <c r="C810" s="29"/>
      <c r="D810" s="29"/>
      <c r="E810" s="29"/>
      <c r="G810" s="29"/>
      <c r="R810" s="27"/>
      <c r="S810" s="25"/>
      <c r="T810" s="25"/>
      <c r="U810" s="25"/>
      <c r="V810" s="25"/>
      <c r="W810" s="25"/>
      <c r="X810" s="25"/>
      <c r="AB810" s="25"/>
    </row>
    <row r="811" spans="3:28" ht="15.75" customHeight="1" x14ac:dyDescent="0.25">
      <c r="C811" s="29"/>
      <c r="D811" s="29"/>
      <c r="E811" s="29"/>
      <c r="G811" s="29"/>
      <c r="R811" s="27"/>
      <c r="S811" s="25"/>
      <c r="T811" s="25"/>
      <c r="U811" s="25"/>
      <c r="V811" s="25"/>
      <c r="W811" s="25"/>
      <c r="X811" s="25"/>
      <c r="AB811" s="25"/>
    </row>
    <row r="812" spans="3:28" ht="15.75" customHeight="1" x14ac:dyDescent="0.25">
      <c r="C812" s="29"/>
      <c r="D812" s="29"/>
      <c r="E812" s="29"/>
      <c r="G812" s="29"/>
      <c r="R812" s="27"/>
      <c r="S812" s="25"/>
      <c r="T812" s="25"/>
      <c r="U812" s="25"/>
      <c r="V812" s="25"/>
      <c r="W812" s="25"/>
      <c r="X812" s="25"/>
      <c r="AB812" s="25"/>
    </row>
    <row r="813" spans="3:28" ht="15.75" customHeight="1" x14ac:dyDescent="0.25">
      <c r="C813" s="29"/>
      <c r="D813" s="29"/>
      <c r="E813" s="29"/>
      <c r="G813" s="29"/>
      <c r="R813" s="27"/>
      <c r="S813" s="25"/>
      <c r="T813" s="25"/>
      <c r="U813" s="25"/>
      <c r="V813" s="25"/>
      <c r="W813" s="25"/>
      <c r="X813" s="25"/>
      <c r="AB813" s="25"/>
    </row>
    <row r="814" spans="3:28" ht="15.75" customHeight="1" x14ac:dyDescent="0.25">
      <c r="C814" s="29"/>
      <c r="D814" s="29"/>
      <c r="E814" s="29"/>
      <c r="G814" s="29"/>
      <c r="R814" s="27"/>
      <c r="S814" s="25"/>
      <c r="T814" s="25"/>
      <c r="U814" s="25"/>
      <c r="V814" s="25"/>
      <c r="W814" s="25"/>
      <c r="X814" s="25"/>
      <c r="AB814" s="25"/>
    </row>
    <row r="815" spans="3:28" ht="15.75" customHeight="1" x14ac:dyDescent="0.25">
      <c r="C815" s="29"/>
      <c r="D815" s="29"/>
      <c r="E815" s="29"/>
      <c r="G815" s="29"/>
      <c r="R815" s="27"/>
      <c r="S815" s="25"/>
      <c r="T815" s="25"/>
      <c r="U815" s="25"/>
      <c r="V815" s="25"/>
      <c r="W815" s="25"/>
      <c r="X815" s="25"/>
      <c r="AB815" s="25"/>
    </row>
    <row r="816" spans="3:28" ht="15.75" customHeight="1" x14ac:dyDescent="0.25">
      <c r="C816" s="29"/>
      <c r="D816" s="29"/>
      <c r="E816" s="29"/>
      <c r="G816" s="29"/>
      <c r="R816" s="27"/>
      <c r="S816" s="25"/>
      <c r="T816" s="25"/>
      <c r="U816" s="25"/>
      <c r="V816" s="25"/>
      <c r="W816" s="25"/>
      <c r="X816" s="25"/>
      <c r="AB816" s="25"/>
    </row>
    <row r="817" spans="3:28" ht="15.75" customHeight="1" x14ac:dyDescent="0.25">
      <c r="C817" s="29"/>
      <c r="D817" s="29"/>
      <c r="E817" s="29"/>
      <c r="G817" s="29"/>
      <c r="R817" s="27"/>
      <c r="S817" s="25"/>
      <c r="T817" s="25"/>
      <c r="U817" s="25"/>
      <c r="V817" s="25"/>
      <c r="W817" s="25"/>
      <c r="X817" s="25"/>
      <c r="AB817" s="25"/>
    </row>
    <row r="818" spans="3:28" ht="15.75" customHeight="1" x14ac:dyDescent="0.25">
      <c r="C818" s="29"/>
      <c r="D818" s="29"/>
      <c r="E818" s="29"/>
      <c r="G818" s="29"/>
      <c r="R818" s="27"/>
      <c r="S818" s="25"/>
      <c r="T818" s="25"/>
      <c r="U818" s="25"/>
      <c r="V818" s="25"/>
      <c r="W818" s="25"/>
      <c r="X818" s="25"/>
      <c r="AB818" s="25"/>
    </row>
    <row r="819" spans="3:28" ht="15.75" customHeight="1" x14ac:dyDescent="0.25">
      <c r="C819" s="29"/>
      <c r="D819" s="29"/>
      <c r="E819" s="29"/>
      <c r="G819" s="29"/>
      <c r="R819" s="27"/>
      <c r="S819" s="25"/>
      <c r="T819" s="25"/>
      <c r="U819" s="25"/>
      <c r="V819" s="25"/>
      <c r="W819" s="25"/>
      <c r="X819" s="25"/>
      <c r="AB819" s="25"/>
    </row>
    <row r="820" spans="3:28" ht="15.75" customHeight="1" x14ac:dyDescent="0.25">
      <c r="C820" s="29"/>
      <c r="D820" s="29"/>
      <c r="E820" s="29"/>
      <c r="G820" s="29"/>
      <c r="R820" s="27"/>
      <c r="S820" s="25"/>
      <c r="T820" s="25"/>
      <c r="U820" s="25"/>
      <c r="V820" s="25"/>
      <c r="W820" s="25"/>
      <c r="X820" s="25"/>
      <c r="AB820" s="25"/>
    </row>
    <row r="821" spans="3:28" ht="15.75" customHeight="1" x14ac:dyDescent="0.25">
      <c r="C821" s="29"/>
      <c r="D821" s="29"/>
      <c r="E821" s="29"/>
      <c r="G821" s="29"/>
      <c r="R821" s="27"/>
      <c r="S821" s="25"/>
      <c r="T821" s="25"/>
      <c r="U821" s="25"/>
      <c r="V821" s="25"/>
      <c r="W821" s="25"/>
      <c r="X821" s="25"/>
      <c r="AB821" s="25"/>
    </row>
    <row r="822" spans="3:28" ht="15.75" customHeight="1" x14ac:dyDescent="0.25">
      <c r="C822" s="29"/>
      <c r="D822" s="29"/>
      <c r="E822" s="29"/>
      <c r="G822" s="29"/>
      <c r="R822" s="27"/>
      <c r="S822" s="25"/>
      <c r="T822" s="25"/>
      <c r="U822" s="25"/>
      <c r="V822" s="25"/>
      <c r="W822" s="25"/>
      <c r="X822" s="25"/>
      <c r="AB822" s="25"/>
    </row>
    <row r="823" spans="3:28" ht="15.75" customHeight="1" x14ac:dyDescent="0.25">
      <c r="C823" s="29"/>
      <c r="D823" s="29"/>
      <c r="E823" s="29"/>
      <c r="G823" s="29"/>
      <c r="R823" s="27"/>
      <c r="S823" s="25"/>
      <c r="T823" s="25"/>
      <c r="U823" s="25"/>
      <c r="V823" s="25"/>
      <c r="W823" s="25"/>
      <c r="X823" s="25"/>
      <c r="AB823" s="25"/>
    </row>
    <row r="824" spans="3:28" ht="15.75" customHeight="1" x14ac:dyDescent="0.25">
      <c r="C824" s="29"/>
      <c r="D824" s="29"/>
      <c r="E824" s="29"/>
      <c r="G824" s="29"/>
      <c r="R824" s="27"/>
      <c r="S824" s="25"/>
      <c r="T824" s="25"/>
      <c r="U824" s="25"/>
      <c r="V824" s="25"/>
      <c r="W824" s="25"/>
      <c r="X824" s="25"/>
      <c r="AB824" s="25"/>
    </row>
    <row r="825" spans="3:28" ht="15.75" customHeight="1" x14ac:dyDescent="0.25">
      <c r="C825" s="29"/>
      <c r="D825" s="29"/>
      <c r="E825" s="29"/>
      <c r="G825" s="29"/>
      <c r="R825" s="27"/>
      <c r="S825" s="25"/>
      <c r="T825" s="25"/>
      <c r="U825" s="25"/>
      <c r="V825" s="25"/>
      <c r="W825" s="25"/>
      <c r="X825" s="25"/>
      <c r="AB825" s="25"/>
    </row>
    <row r="826" spans="3:28" ht="15.75" customHeight="1" x14ac:dyDescent="0.25">
      <c r="C826" s="29"/>
      <c r="D826" s="29"/>
      <c r="E826" s="29"/>
      <c r="G826" s="29"/>
      <c r="R826" s="27"/>
      <c r="S826" s="25"/>
      <c r="T826" s="25"/>
      <c r="U826" s="25"/>
      <c r="V826" s="25"/>
      <c r="W826" s="25"/>
      <c r="X826" s="25"/>
      <c r="AB826" s="25"/>
    </row>
    <row r="827" spans="3:28" ht="15.75" customHeight="1" x14ac:dyDescent="0.25">
      <c r="C827" s="29"/>
      <c r="D827" s="29"/>
      <c r="E827" s="29"/>
      <c r="G827" s="29"/>
      <c r="R827" s="27"/>
      <c r="S827" s="25"/>
      <c r="T827" s="25"/>
      <c r="U827" s="25"/>
      <c r="V827" s="25"/>
      <c r="W827" s="25"/>
      <c r="X827" s="25"/>
      <c r="AB827" s="25"/>
    </row>
    <row r="828" spans="3:28" ht="15.75" customHeight="1" x14ac:dyDescent="0.25">
      <c r="C828" s="29"/>
      <c r="D828" s="29"/>
      <c r="E828" s="29"/>
      <c r="G828" s="29"/>
      <c r="R828" s="27"/>
      <c r="S828" s="25"/>
      <c r="T828" s="25"/>
      <c r="U828" s="25"/>
      <c r="V828" s="25"/>
      <c r="W828" s="25"/>
      <c r="X828" s="25"/>
      <c r="AB828" s="25"/>
    </row>
    <row r="829" spans="3:28" ht="15.75" customHeight="1" x14ac:dyDescent="0.25">
      <c r="C829" s="29"/>
      <c r="D829" s="29"/>
      <c r="E829" s="29"/>
      <c r="G829" s="29"/>
      <c r="R829" s="27"/>
      <c r="S829" s="25"/>
      <c r="T829" s="25"/>
      <c r="U829" s="25"/>
      <c r="V829" s="25"/>
      <c r="W829" s="25"/>
      <c r="X829" s="25"/>
      <c r="AB829" s="25"/>
    </row>
    <row r="830" spans="3:28" ht="15.75" customHeight="1" x14ac:dyDescent="0.25">
      <c r="C830" s="29"/>
      <c r="D830" s="29"/>
      <c r="E830" s="29"/>
      <c r="G830" s="29"/>
      <c r="R830" s="27"/>
      <c r="S830" s="25"/>
      <c r="T830" s="25"/>
      <c r="U830" s="25"/>
      <c r="V830" s="25"/>
      <c r="W830" s="25"/>
      <c r="X830" s="25"/>
      <c r="AB830" s="25"/>
    </row>
    <row r="831" spans="3:28" ht="15.75" customHeight="1" x14ac:dyDescent="0.25">
      <c r="C831" s="29"/>
      <c r="D831" s="29"/>
      <c r="E831" s="29"/>
      <c r="G831" s="29"/>
      <c r="R831" s="27"/>
      <c r="S831" s="25"/>
      <c r="T831" s="25"/>
      <c r="U831" s="25"/>
      <c r="V831" s="25"/>
      <c r="W831" s="25"/>
      <c r="X831" s="25"/>
      <c r="AB831" s="25"/>
    </row>
    <row r="832" spans="3:28" ht="15.75" customHeight="1" x14ac:dyDescent="0.25">
      <c r="C832" s="29"/>
      <c r="D832" s="29"/>
      <c r="E832" s="29"/>
      <c r="G832" s="29"/>
      <c r="R832" s="27"/>
      <c r="S832" s="25"/>
      <c r="T832" s="25"/>
      <c r="U832" s="25"/>
      <c r="V832" s="25"/>
      <c r="W832" s="25"/>
      <c r="X832" s="25"/>
      <c r="AB832" s="25"/>
    </row>
    <row r="833" spans="3:28" ht="15.75" customHeight="1" x14ac:dyDescent="0.25">
      <c r="C833" s="29"/>
      <c r="D833" s="29"/>
      <c r="E833" s="29"/>
      <c r="G833" s="29"/>
      <c r="R833" s="27"/>
      <c r="S833" s="25"/>
      <c r="T833" s="25"/>
      <c r="U833" s="25"/>
      <c r="V833" s="25"/>
      <c r="W833" s="25"/>
      <c r="X833" s="25"/>
      <c r="AB833" s="25"/>
    </row>
    <row r="834" spans="3:28" ht="15.75" customHeight="1" x14ac:dyDescent="0.25">
      <c r="C834" s="29"/>
      <c r="D834" s="29"/>
      <c r="E834" s="29"/>
      <c r="G834" s="29"/>
      <c r="R834" s="27"/>
      <c r="S834" s="25"/>
      <c r="T834" s="25"/>
      <c r="U834" s="25"/>
      <c r="V834" s="25"/>
      <c r="W834" s="25"/>
      <c r="X834" s="25"/>
      <c r="AB834" s="25"/>
    </row>
    <row r="835" spans="3:28" ht="15.75" customHeight="1" x14ac:dyDescent="0.25">
      <c r="C835" s="29"/>
      <c r="D835" s="29"/>
      <c r="E835" s="29"/>
      <c r="G835" s="29"/>
      <c r="R835" s="27"/>
      <c r="S835" s="25"/>
      <c r="T835" s="25"/>
      <c r="U835" s="25"/>
      <c r="V835" s="25"/>
      <c r="W835" s="25"/>
      <c r="X835" s="25"/>
      <c r="AB835" s="25"/>
    </row>
    <row r="836" spans="3:28" ht="15.75" customHeight="1" x14ac:dyDescent="0.25">
      <c r="C836" s="29"/>
      <c r="D836" s="29"/>
      <c r="E836" s="29"/>
      <c r="G836" s="29"/>
      <c r="R836" s="27"/>
      <c r="S836" s="25"/>
      <c r="T836" s="25"/>
      <c r="U836" s="25"/>
      <c r="V836" s="25"/>
      <c r="W836" s="25"/>
      <c r="X836" s="25"/>
      <c r="AB836" s="25"/>
    </row>
    <row r="837" spans="3:28" ht="15.75" customHeight="1" x14ac:dyDescent="0.25">
      <c r="C837" s="29"/>
      <c r="D837" s="29"/>
      <c r="E837" s="29"/>
      <c r="G837" s="29"/>
      <c r="R837" s="27"/>
      <c r="S837" s="25"/>
      <c r="T837" s="25"/>
      <c r="U837" s="25"/>
      <c r="V837" s="25"/>
      <c r="W837" s="25"/>
      <c r="X837" s="25"/>
      <c r="AB837" s="25"/>
    </row>
    <row r="838" spans="3:28" ht="15.75" customHeight="1" x14ac:dyDescent="0.25">
      <c r="C838" s="29"/>
      <c r="D838" s="29"/>
      <c r="E838" s="29"/>
      <c r="G838" s="29"/>
      <c r="R838" s="27"/>
      <c r="S838" s="25"/>
      <c r="T838" s="25"/>
      <c r="U838" s="25"/>
      <c r="V838" s="25"/>
      <c r="W838" s="25"/>
      <c r="X838" s="25"/>
      <c r="AB838" s="25"/>
    </row>
    <row r="839" spans="3:28" ht="15.75" customHeight="1" x14ac:dyDescent="0.25">
      <c r="C839" s="29"/>
      <c r="D839" s="29"/>
      <c r="E839" s="29"/>
      <c r="G839" s="29"/>
      <c r="R839" s="27"/>
      <c r="S839" s="25"/>
      <c r="T839" s="25"/>
      <c r="U839" s="25"/>
      <c r="V839" s="25"/>
      <c r="W839" s="25"/>
      <c r="X839" s="25"/>
      <c r="AB839" s="25"/>
    </row>
    <row r="840" spans="3:28" ht="15.75" customHeight="1" x14ac:dyDescent="0.25">
      <c r="C840" s="29"/>
      <c r="D840" s="29"/>
      <c r="E840" s="29"/>
      <c r="G840" s="29"/>
      <c r="R840" s="27"/>
      <c r="S840" s="25"/>
      <c r="T840" s="25"/>
      <c r="U840" s="25"/>
      <c r="V840" s="25"/>
      <c r="W840" s="25"/>
      <c r="X840" s="25"/>
      <c r="AB840" s="25"/>
    </row>
    <row r="841" spans="3:28" ht="15.75" customHeight="1" x14ac:dyDescent="0.25">
      <c r="C841" s="29"/>
      <c r="D841" s="29"/>
      <c r="E841" s="29"/>
      <c r="G841" s="29"/>
      <c r="R841" s="27"/>
      <c r="S841" s="25"/>
      <c r="T841" s="25"/>
      <c r="U841" s="25"/>
      <c r="V841" s="25"/>
      <c r="W841" s="25"/>
      <c r="X841" s="25"/>
      <c r="AB841" s="25"/>
    </row>
    <row r="842" spans="3:28" ht="15.75" customHeight="1" x14ac:dyDescent="0.25">
      <c r="C842" s="29"/>
      <c r="D842" s="29"/>
      <c r="E842" s="29"/>
      <c r="G842" s="29"/>
      <c r="R842" s="27"/>
      <c r="S842" s="25"/>
      <c r="T842" s="25"/>
      <c r="U842" s="25"/>
      <c r="V842" s="25"/>
      <c r="W842" s="25"/>
      <c r="X842" s="25"/>
      <c r="AB842" s="25"/>
    </row>
    <row r="843" spans="3:28" ht="15.75" customHeight="1" x14ac:dyDescent="0.25">
      <c r="C843" s="29"/>
      <c r="D843" s="29"/>
      <c r="E843" s="29"/>
      <c r="G843" s="29"/>
      <c r="R843" s="27"/>
      <c r="S843" s="25"/>
      <c r="T843" s="25"/>
      <c r="U843" s="25"/>
      <c r="V843" s="25"/>
      <c r="W843" s="25"/>
      <c r="X843" s="25"/>
      <c r="AB843" s="25"/>
    </row>
    <row r="844" spans="3:28" ht="15.75" customHeight="1" x14ac:dyDescent="0.25">
      <c r="C844" s="29"/>
      <c r="D844" s="29"/>
      <c r="E844" s="29"/>
      <c r="G844" s="29"/>
      <c r="R844" s="27"/>
      <c r="S844" s="25"/>
      <c r="T844" s="25"/>
      <c r="U844" s="25"/>
      <c r="V844" s="25"/>
      <c r="W844" s="25"/>
      <c r="X844" s="25"/>
      <c r="AB844" s="25"/>
    </row>
    <row r="845" spans="3:28" ht="15.75" customHeight="1" x14ac:dyDescent="0.25">
      <c r="C845" s="29"/>
      <c r="D845" s="29"/>
      <c r="E845" s="29"/>
      <c r="G845" s="29"/>
      <c r="R845" s="27"/>
      <c r="S845" s="25"/>
      <c r="T845" s="25"/>
      <c r="U845" s="25"/>
      <c r="V845" s="25"/>
      <c r="W845" s="25"/>
      <c r="X845" s="25"/>
      <c r="AB845" s="25"/>
    </row>
    <row r="846" spans="3:28" ht="15.75" customHeight="1" x14ac:dyDescent="0.25">
      <c r="C846" s="29"/>
      <c r="D846" s="29"/>
      <c r="E846" s="29"/>
      <c r="G846" s="29"/>
      <c r="R846" s="27"/>
      <c r="S846" s="25"/>
      <c r="T846" s="25"/>
      <c r="U846" s="25"/>
      <c r="V846" s="25"/>
      <c r="W846" s="25"/>
      <c r="X846" s="25"/>
      <c r="AB846" s="25"/>
    </row>
    <row r="847" spans="3:28" ht="15.75" customHeight="1" x14ac:dyDescent="0.25">
      <c r="C847" s="29"/>
      <c r="D847" s="29"/>
      <c r="E847" s="29"/>
      <c r="G847" s="29"/>
      <c r="R847" s="27"/>
      <c r="S847" s="25"/>
      <c r="T847" s="25"/>
      <c r="U847" s="25"/>
      <c r="V847" s="25"/>
      <c r="W847" s="25"/>
      <c r="X847" s="25"/>
      <c r="AB847" s="25"/>
    </row>
    <row r="848" spans="3:28" ht="15.75" customHeight="1" x14ac:dyDescent="0.25">
      <c r="C848" s="29"/>
      <c r="D848" s="29"/>
      <c r="E848" s="29"/>
      <c r="G848" s="29"/>
      <c r="R848" s="27"/>
      <c r="S848" s="25"/>
      <c r="T848" s="25"/>
      <c r="U848" s="25"/>
      <c r="V848" s="25"/>
      <c r="W848" s="25"/>
      <c r="X848" s="25"/>
      <c r="AB848" s="25"/>
    </row>
    <row r="849" spans="3:28" ht="15.75" customHeight="1" x14ac:dyDescent="0.25">
      <c r="C849" s="29"/>
      <c r="D849" s="29"/>
      <c r="E849" s="29"/>
      <c r="G849" s="29"/>
      <c r="R849" s="27"/>
      <c r="S849" s="25"/>
      <c r="T849" s="25"/>
      <c r="U849" s="25"/>
      <c r="V849" s="25"/>
      <c r="W849" s="25"/>
      <c r="X849" s="25"/>
      <c r="AB849" s="25"/>
    </row>
    <row r="850" spans="3:28" ht="15.75" customHeight="1" x14ac:dyDescent="0.25">
      <c r="C850" s="29"/>
      <c r="D850" s="29"/>
      <c r="E850" s="29"/>
      <c r="G850" s="29"/>
      <c r="R850" s="27"/>
      <c r="S850" s="25"/>
      <c r="T850" s="25"/>
      <c r="U850" s="25"/>
      <c r="V850" s="25"/>
      <c r="W850" s="25"/>
      <c r="X850" s="25"/>
      <c r="AB850" s="25"/>
    </row>
    <row r="851" spans="3:28" ht="15.75" customHeight="1" x14ac:dyDescent="0.25">
      <c r="C851" s="29"/>
      <c r="D851" s="29"/>
      <c r="E851" s="29"/>
      <c r="G851" s="29"/>
      <c r="R851" s="27"/>
      <c r="S851" s="25"/>
      <c r="T851" s="25"/>
      <c r="U851" s="25"/>
      <c r="V851" s="25"/>
      <c r="W851" s="25"/>
      <c r="X851" s="25"/>
      <c r="AB851" s="25"/>
    </row>
    <row r="852" spans="3:28" ht="15.75" customHeight="1" x14ac:dyDescent="0.25">
      <c r="C852" s="29"/>
      <c r="D852" s="29"/>
      <c r="E852" s="29"/>
      <c r="G852" s="29"/>
      <c r="R852" s="27"/>
      <c r="S852" s="25"/>
      <c r="T852" s="25"/>
      <c r="U852" s="25"/>
      <c r="V852" s="25"/>
      <c r="W852" s="25"/>
      <c r="X852" s="25"/>
      <c r="AB852" s="25"/>
    </row>
    <row r="853" spans="3:28" ht="15.75" customHeight="1" x14ac:dyDescent="0.25">
      <c r="C853" s="29"/>
      <c r="D853" s="29"/>
      <c r="E853" s="29"/>
      <c r="G853" s="29"/>
      <c r="R853" s="27"/>
      <c r="S853" s="25"/>
      <c r="T853" s="25"/>
      <c r="U853" s="25"/>
      <c r="V853" s="25"/>
      <c r="W853" s="25"/>
      <c r="X853" s="25"/>
      <c r="AB853" s="25"/>
    </row>
    <row r="854" spans="3:28" ht="15.75" customHeight="1" x14ac:dyDescent="0.25">
      <c r="C854" s="29"/>
      <c r="D854" s="29"/>
      <c r="E854" s="29"/>
      <c r="G854" s="29"/>
      <c r="R854" s="27"/>
      <c r="S854" s="25"/>
      <c r="T854" s="25"/>
      <c r="U854" s="25"/>
      <c r="V854" s="25"/>
      <c r="W854" s="25"/>
      <c r="X854" s="25"/>
      <c r="AB854" s="25"/>
    </row>
    <row r="855" spans="3:28" ht="15.75" customHeight="1" x14ac:dyDescent="0.25">
      <c r="C855" s="29"/>
      <c r="D855" s="29"/>
      <c r="E855" s="29"/>
      <c r="G855" s="29"/>
      <c r="R855" s="27"/>
      <c r="S855" s="25"/>
      <c r="T855" s="25"/>
      <c r="U855" s="25"/>
      <c r="V855" s="25"/>
      <c r="W855" s="25"/>
      <c r="X855" s="25"/>
      <c r="AB855" s="25"/>
    </row>
    <row r="856" spans="3:28" ht="15.75" customHeight="1" x14ac:dyDescent="0.25">
      <c r="C856" s="29"/>
      <c r="D856" s="29"/>
      <c r="E856" s="29"/>
      <c r="G856" s="29"/>
      <c r="R856" s="27"/>
      <c r="S856" s="25"/>
      <c r="T856" s="25"/>
      <c r="U856" s="25"/>
      <c r="V856" s="25"/>
      <c r="W856" s="25"/>
      <c r="X856" s="25"/>
      <c r="AB856" s="25"/>
    </row>
    <row r="857" spans="3:28" ht="15.75" customHeight="1" x14ac:dyDescent="0.25">
      <c r="C857" s="29"/>
      <c r="D857" s="29"/>
      <c r="E857" s="29"/>
      <c r="G857" s="29"/>
      <c r="R857" s="27"/>
      <c r="S857" s="25"/>
      <c r="T857" s="25"/>
      <c r="U857" s="25"/>
      <c r="V857" s="25"/>
      <c r="W857" s="25"/>
      <c r="X857" s="25"/>
      <c r="AB857" s="25"/>
    </row>
    <row r="858" spans="3:28" ht="15.75" customHeight="1" x14ac:dyDescent="0.25">
      <c r="C858" s="29"/>
      <c r="D858" s="29"/>
      <c r="E858" s="29"/>
      <c r="G858" s="29"/>
      <c r="R858" s="27"/>
      <c r="S858" s="25"/>
      <c r="T858" s="25"/>
      <c r="U858" s="25"/>
      <c r="V858" s="25"/>
      <c r="W858" s="25"/>
      <c r="X858" s="25"/>
      <c r="AB858" s="25"/>
    </row>
    <row r="859" spans="3:28" ht="15.75" customHeight="1" x14ac:dyDescent="0.25">
      <c r="C859" s="29"/>
      <c r="D859" s="29"/>
      <c r="E859" s="29"/>
      <c r="G859" s="29"/>
      <c r="R859" s="27"/>
      <c r="S859" s="25"/>
      <c r="T859" s="25"/>
      <c r="U859" s="25"/>
      <c r="V859" s="25"/>
      <c r="W859" s="25"/>
      <c r="X859" s="25"/>
      <c r="AB859" s="25"/>
    </row>
    <row r="860" spans="3:28" ht="15.75" customHeight="1" x14ac:dyDescent="0.25">
      <c r="C860" s="29"/>
      <c r="D860" s="29"/>
      <c r="E860" s="29"/>
      <c r="G860" s="29"/>
      <c r="R860" s="27"/>
      <c r="S860" s="25"/>
      <c r="T860" s="25"/>
      <c r="U860" s="25"/>
      <c r="V860" s="25"/>
      <c r="W860" s="25"/>
      <c r="X860" s="25"/>
      <c r="AB860" s="25"/>
    </row>
    <row r="861" spans="3:28" ht="15.75" customHeight="1" x14ac:dyDescent="0.25">
      <c r="C861" s="29"/>
      <c r="D861" s="29"/>
      <c r="E861" s="29"/>
      <c r="G861" s="29"/>
      <c r="R861" s="27"/>
      <c r="S861" s="25"/>
      <c r="T861" s="25"/>
      <c r="U861" s="25"/>
      <c r="V861" s="25"/>
      <c r="W861" s="25"/>
      <c r="X861" s="25"/>
      <c r="AB861" s="25"/>
    </row>
    <row r="862" spans="3:28" ht="15.75" customHeight="1" x14ac:dyDescent="0.25">
      <c r="C862" s="29"/>
      <c r="D862" s="29"/>
      <c r="E862" s="29"/>
      <c r="G862" s="29"/>
      <c r="R862" s="27"/>
      <c r="S862" s="25"/>
      <c r="T862" s="25"/>
      <c r="U862" s="25"/>
      <c r="V862" s="25"/>
      <c r="W862" s="25"/>
      <c r="X862" s="25"/>
      <c r="AB862" s="25"/>
    </row>
    <row r="863" spans="3:28" ht="15.75" customHeight="1" x14ac:dyDescent="0.25">
      <c r="C863" s="29"/>
      <c r="D863" s="29"/>
      <c r="E863" s="29"/>
      <c r="G863" s="29"/>
      <c r="R863" s="27"/>
      <c r="S863" s="25"/>
      <c r="T863" s="25"/>
      <c r="U863" s="25"/>
      <c r="V863" s="25"/>
      <c r="W863" s="25"/>
      <c r="X863" s="25"/>
      <c r="AB863" s="25"/>
    </row>
    <row r="864" spans="3:28" ht="15.75" customHeight="1" x14ac:dyDescent="0.25">
      <c r="C864" s="29"/>
      <c r="D864" s="29"/>
      <c r="E864" s="29"/>
      <c r="G864" s="29"/>
      <c r="R864" s="27"/>
      <c r="S864" s="25"/>
      <c r="T864" s="25"/>
      <c r="U864" s="25"/>
      <c r="V864" s="25"/>
      <c r="W864" s="25"/>
      <c r="X864" s="25"/>
      <c r="AB864" s="25"/>
    </row>
    <row r="865" spans="3:28" ht="15.75" customHeight="1" x14ac:dyDescent="0.25">
      <c r="C865" s="29"/>
      <c r="D865" s="29"/>
      <c r="E865" s="29"/>
      <c r="G865" s="29"/>
      <c r="R865" s="27"/>
      <c r="S865" s="25"/>
      <c r="T865" s="25"/>
      <c r="U865" s="25"/>
      <c r="V865" s="25"/>
      <c r="W865" s="25"/>
      <c r="X865" s="25"/>
      <c r="AB865" s="25"/>
    </row>
    <row r="866" spans="3:28" ht="15.75" customHeight="1" x14ac:dyDescent="0.25">
      <c r="C866" s="29"/>
      <c r="D866" s="29"/>
      <c r="E866" s="29"/>
      <c r="G866" s="29"/>
      <c r="R866" s="27"/>
      <c r="S866" s="25"/>
      <c r="T866" s="25"/>
      <c r="U866" s="25"/>
      <c r="V866" s="25"/>
      <c r="W866" s="25"/>
      <c r="X866" s="25"/>
      <c r="AB866" s="25"/>
    </row>
    <row r="867" spans="3:28" ht="15.75" customHeight="1" x14ac:dyDescent="0.25">
      <c r="C867" s="29"/>
      <c r="D867" s="29"/>
      <c r="E867" s="29"/>
      <c r="G867" s="29"/>
      <c r="R867" s="27"/>
      <c r="S867" s="25"/>
      <c r="T867" s="25"/>
      <c r="U867" s="25"/>
      <c r="V867" s="25"/>
      <c r="W867" s="25"/>
      <c r="X867" s="25"/>
      <c r="AB867" s="25"/>
    </row>
    <row r="868" spans="3:28" ht="15.75" customHeight="1" x14ac:dyDescent="0.25">
      <c r="C868" s="29"/>
      <c r="D868" s="29"/>
      <c r="E868" s="29"/>
      <c r="G868" s="29"/>
      <c r="R868" s="27"/>
      <c r="S868" s="25"/>
      <c r="T868" s="25"/>
      <c r="U868" s="25"/>
      <c r="V868" s="25"/>
      <c r="W868" s="25"/>
      <c r="X868" s="25"/>
      <c r="AB868" s="25"/>
    </row>
    <row r="869" spans="3:28" ht="15.75" customHeight="1" x14ac:dyDescent="0.25">
      <c r="C869" s="29"/>
      <c r="D869" s="29"/>
      <c r="E869" s="29"/>
      <c r="G869" s="29"/>
      <c r="R869" s="27"/>
      <c r="S869" s="25"/>
      <c r="T869" s="25"/>
      <c r="U869" s="25"/>
      <c r="V869" s="25"/>
      <c r="W869" s="25"/>
      <c r="X869" s="25"/>
      <c r="AB869" s="25"/>
    </row>
    <row r="870" spans="3:28" ht="15.75" customHeight="1" x14ac:dyDescent="0.25">
      <c r="C870" s="29"/>
      <c r="D870" s="29"/>
      <c r="E870" s="29"/>
      <c r="G870" s="29"/>
      <c r="R870" s="27"/>
      <c r="S870" s="25"/>
      <c r="T870" s="25"/>
      <c r="U870" s="25"/>
      <c r="V870" s="25"/>
      <c r="W870" s="25"/>
      <c r="X870" s="25"/>
      <c r="AB870" s="25"/>
    </row>
    <row r="871" spans="3:28" ht="15.75" customHeight="1" x14ac:dyDescent="0.25">
      <c r="C871" s="29"/>
      <c r="D871" s="29"/>
      <c r="E871" s="29"/>
      <c r="G871" s="29"/>
      <c r="R871" s="27"/>
      <c r="S871" s="25"/>
      <c r="T871" s="25"/>
      <c r="U871" s="25"/>
      <c r="V871" s="25"/>
      <c r="W871" s="25"/>
      <c r="X871" s="25"/>
      <c r="AB871" s="25"/>
    </row>
    <row r="872" spans="3:28" ht="15.75" customHeight="1" x14ac:dyDescent="0.25">
      <c r="C872" s="29"/>
      <c r="D872" s="29"/>
      <c r="E872" s="29"/>
      <c r="G872" s="29"/>
      <c r="R872" s="27"/>
      <c r="S872" s="25"/>
      <c r="T872" s="25"/>
      <c r="U872" s="25"/>
      <c r="V872" s="25"/>
      <c r="W872" s="25"/>
      <c r="X872" s="25"/>
      <c r="AB872" s="25"/>
    </row>
    <row r="873" spans="3:28" ht="15.75" customHeight="1" x14ac:dyDescent="0.25">
      <c r="C873" s="29"/>
      <c r="D873" s="29"/>
      <c r="E873" s="29"/>
      <c r="G873" s="29"/>
      <c r="R873" s="27"/>
      <c r="S873" s="25"/>
      <c r="T873" s="25"/>
      <c r="U873" s="25"/>
      <c r="V873" s="25"/>
      <c r="W873" s="25"/>
      <c r="X873" s="25"/>
      <c r="AB873" s="25"/>
    </row>
    <row r="874" spans="3:28" ht="15.75" customHeight="1" x14ac:dyDescent="0.25">
      <c r="C874" s="29"/>
      <c r="D874" s="29"/>
      <c r="E874" s="29"/>
      <c r="G874" s="29"/>
      <c r="R874" s="27"/>
      <c r="S874" s="25"/>
      <c r="T874" s="25"/>
      <c r="U874" s="25"/>
      <c r="V874" s="25"/>
      <c r="W874" s="25"/>
      <c r="X874" s="25"/>
      <c r="AB874" s="25"/>
    </row>
    <row r="875" spans="3:28" ht="15.75" customHeight="1" x14ac:dyDescent="0.25">
      <c r="C875" s="29"/>
      <c r="D875" s="29"/>
      <c r="E875" s="29"/>
      <c r="G875" s="29"/>
      <c r="R875" s="27"/>
      <c r="S875" s="25"/>
      <c r="T875" s="25"/>
      <c r="U875" s="25"/>
      <c r="V875" s="25"/>
      <c r="W875" s="25"/>
      <c r="X875" s="25"/>
      <c r="AB875" s="25"/>
    </row>
    <row r="876" spans="3:28" ht="15.75" customHeight="1" x14ac:dyDescent="0.25">
      <c r="C876" s="29"/>
      <c r="D876" s="29"/>
      <c r="E876" s="29"/>
      <c r="G876" s="29"/>
      <c r="R876" s="27"/>
      <c r="S876" s="25"/>
      <c r="T876" s="25"/>
      <c r="U876" s="25"/>
      <c r="V876" s="25"/>
      <c r="W876" s="25"/>
      <c r="X876" s="25"/>
      <c r="AB876" s="25"/>
    </row>
    <row r="877" spans="3:28" ht="15.75" customHeight="1" x14ac:dyDescent="0.25">
      <c r="C877" s="29"/>
      <c r="D877" s="29"/>
      <c r="E877" s="29"/>
      <c r="G877" s="29"/>
      <c r="R877" s="27"/>
      <c r="S877" s="25"/>
      <c r="T877" s="25"/>
      <c r="U877" s="25"/>
      <c r="V877" s="25"/>
      <c r="W877" s="25"/>
      <c r="X877" s="25"/>
      <c r="AB877" s="25"/>
    </row>
    <row r="878" spans="3:28" ht="15.75" customHeight="1" x14ac:dyDescent="0.25">
      <c r="C878" s="29"/>
      <c r="D878" s="29"/>
      <c r="E878" s="29"/>
      <c r="G878" s="29"/>
      <c r="R878" s="27"/>
      <c r="S878" s="25"/>
      <c r="T878" s="25"/>
      <c r="U878" s="25"/>
      <c r="V878" s="25"/>
      <c r="W878" s="25"/>
      <c r="X878" s="25"/>
      <c r="AB878" s="25"/>
    </row>
    <row r="879" spans="3:28" ht="15.75" customHeight="1" x14ac:dyDescent="0.25">
      <c r="C879" s="29"/>
      <c r="D879" s="29"/>
      <c r="E879" s="29"/>
      <c r="G879" s="29"/>
      <c r="R879" s="27"/>
      <c r="S879" s="25"/>
      <c r="T879" s="25"/>
      <c r="U879" s="25"/>
      <c r="V879" s="25"/>
      <c r="W879" s="25"/>
      <c r="X879" s="25"/>
      <c r="AB879" s="25"/>
    </row>
    <row r="880" spans="3:28" ht="15.75" customHeight="1" x14ac:dyDescent="0.25">
      <c r="C880" s="29"/>
      <c r="D880" s="29"/>
      <c r="E880" s="29"/>
      <c r="G880" s="29"/>
      <c r="R880" s="27"/>
      <c r="S880" s="25"/>
      <c r="T880" s="25"/>
      <c r="U880" s="25"/>
      <c r="V880" s="25"/>
      <c r="W880" s="25"/>
      <c r="X880" s="25"/>
      <c r="AB880" s="25"/>
    </row>
    <row r="881" spans="3:28" ht="15.75" customHeight="1" x14ac:dyDescent="0.25">
      <c r="C881" s="29"/>
      <c r="D881" s="29"/>
      <c r="E881" s="29"/>
      <c r="G881" s="29"/>
      <c r="R881" s="27"/>
      <c r="S881" s="25"/>
      <c r="T881" s="25"/>
      <c r="U881" s="25"/>
      <c r="V881" s="25"/>
      <c r="W881" s="25"/>
      <c r="X881" s="25"/>
      <c r="AB881" s="25"/>
    </row>
    <row r="882" spans="3:28" ht="15.75" customHeight="1" x14ac:dyDescent="0.25">
      <c r="C882" s="29"/>
      <c r="D882" s="29"/>
      <c r="E882" s="29"/>
      <c r="G882" s="29"/>
      <c r="R882" s="27"/>
      <c r="S882" s="25"/>
      <c r="T882" s="25"/>
      <c r="U882" s="25"/>
      <c r="V882" s="25"/>
      <c r="W882" s="25"/>
      <c r="X882" s="25"/>
      <c r="AB882" s="25"/>
    </row>
    <row r="883" spans="3:28" ht="15.75" customHeight="1" x14ac:dyDescent="0.25">
      <c r="C883" s="29"/>
      <c r="D883" s="29"/>
      <c r="E883" s="29"/>
      <c r="G883" s="29"/>
      <c r="R883" s="27"/>
      <c r="S883" s="25"/>
      <c r="T883" s="25"/>
      <c r="U883" s="25"/>
      <c r="V883" s="25"/>
      <c r="W883" s="25"/>
      <c r="X883" s="25"/>
      <c r="AB883" s="25"/>
    </row>
    <row r="884" spans="3:28" ht="15.75" customHeight="1" x14ac:dyDescent="0.25">
      <c r="C884" s="29"/>
      <c r="D884" s="29"/>
      <c r="E884" s="29"/>
      <c r="G884" s="29"/>
      <c r="R884" s="27"/>
      <c r="S884" s="25"/>
      <c r="T884" s="25"/>
      <c r="U884" s="25"/>
      <c r="V884" s="25"/>
      <c r="W884" s="25"/>
      <c r="X884" s="25"/>
      <c r="AB884" s="25"/>
    </row>
    <row r="885" spans="3:28" ht="15.75" customHeight="1" x14ac:dyDescent="0.25">
      <c r="C885" s="29"/>
      <c r="D885" s="29"/>
      <c r="E885" s="29"/>
      <c r="G885" s="29"/>
      <c r="R885" s="27"/>
      <c r="S885" s="25"/>
      <c r="T885" s="25"/>
      <c r="U885" s="25"/>
      <c r="V885" s="25"/>
      <c r="W885" s="25"/>
      <c r="X885" s="25"/>
      <c r="AB885" s="25"/>
    </row>
    <row r="886" spans="3:28" ht="15.75" customHeight="1" x14ac:dyDescent="0.25">
      <c r="C886" s="29"/>
      <c r="D886" s="29"/>
      <c r="E886" s="29"/>
      <c r="G886" s="29"/>
      <c r="R886" s="27"/>
      <c r="S886" s="25"/>
      <c r="T886" s="25"/>
      <c r="U886" s="25"/>
      <c r="V886" s="25"/>
      <c r="W886" s="25"/>
      <c r="X886" s="25"/>
      <c r="AB886" s="25"/>
    </row>
    <row r="887" spans="3:28" ht="15.75" customHeight="1" x14ac:dyDescent="0.25">
      <c r="C887" s="29"/>
      <c r="D887" s="29"/>
      <c r="E887" s="29"/>
      <c r="G887" s="29"/>
      <c r="R887" s="27"/>
      <c r="S887" s="25"/>
      <c r="T887" s="25"/>
      <c r="U887" s="25"/>
      <c r="V887" s="25"/>
      <c r="W887" s="25"/>
      <c r="X887" s="25"/>
      <c r="AB887" s="25"/>
    </row>
    <row r="888" spans="3:28" ht="15.75" customHeight="1" x14ac:dyDescent="0.25">
      <c r="C888" s="29"/>
      <c r="D888" s="29"/>
      <c r="E888" s="29"/>
      <c r="G888" s="29"/>
      <c r="R888" s="27"/>
      <c r="S888" s="25"/>
      <c r="T888" s="25"/>
      <c r="U888" s="25"/>
      <c r="V888" s="25"/>
      <c r="W888" s="25"/>
      <c r="X888" s="25"/>
      <c r="AB888" s="25"/>
    </row>
    <row r="889" spans="3:28" ht="15.75" customHeight="1" x14ac:dyDescent="0.25">
      <c r="C889" s="29"/>
      <c r="D889" s="29"/>
      <c r="E889" s="29"/>
      <c r="G889" s="29"/>
      <c r="R889" s="27"/>
      <c r="S889" s="25"/>
      <c r="T889" s="25"/>
      <c r="U889" s="25"/>
      <c r="V889" s="25"/>
      <c r="W889" s="25"/>
      <c r="X889" s="25"/>
      <c r="AB889" s="25"/>
    </row>
    <row r="890" spans="3:28" ht="15.75" customHeight="1" x14ac:dyDescent="0.25">
      <c r="C890" s="29"/>
      <c r="D890" s="29"/>
      <c r="E890" s="29"/>
      <c r="G890" s="29"/>
      <c r="R890" s="27"/>
      <c r="S890" s="25"/>
      <c r="T890" s="25"/>
      <c r="U890" s="25"/>
      <c r="V890" s="25"/>
      <c r="W890" s="25"/>
      <c r="X890" s="25"/>
      <c r="AB890" s="25"/>
    </row>
    <row r="891" spans="3:28" ht="15.75" customHeight="1" x14ac:dyDescent="0.25">
      <c r="C891" s="29"/>
      <c r="D891" s="29"/>
      <c r="E891" s="29"/>
      <c r="G891" s="29"/>
      <c r="R891" s="27"/>
      <c r="S891" s="25"/>
      <c r="T891" s="25"/>
      <c r="U891" s="25"/>
      <c r="V891" s="25"/>
      <c r="W891" s="25"/>
      <c r="X891" s="25"/>
      <c r="AB891" s="25"/>
    </row>
    <row r="892" spans="3:28" ht="15.75" customHeight="1" x14ac:dyDescent="0.25">
      <c r="C892" s="29"/>
      <c r="D892" s="29"/>
      <c r="E892" s="29"/>
      <c r="G892" s="29"/>
      <c r="R892" s="27"/>
      <c r="S892" s="25"/>
      <c r="T892" s="25"/>
      <c r="U892" s="25"/>
      <c r="V892" s="25"/>
      <c r="W892" s="25"/>
      <c r="X892" s="25"/>
      <c r="AB892" s="25"/>
    </row>
    <row r="893" spans="3:28" ht="15.75" customHeight="1" x14ac:dyDescent="0.25">
      <c r="C893" s="29"/>
      <c r="D893" s="29"/>
      <c r="E893" s="29"/>
      <c r="G893" s="29"/>
      <c r="R893" s="27"/>
      <c r="S893" s="25"/>
      <c r="T893" s="25"/>
      <c r="U893" s="25"/>
      <c r="V893" s="25"/>
      <c r="W893" s="25"/>
      <c r="X893" s="25"/>
      <c r="AB893" s="25"/>
    </row>
    <row r="894" spans="3:28" ht="15.75" customHeight="1" x14ac:dyDescent="0.25">
      <c r="C894" s="29"/>
      <c r="D894" s="29"/>
      <c r="E894" s="29"/>
      <c r="G894" s="29"/>
      <c r="R894" s="27"/>
      <c r="S894" s="25"/>
      <c r="T894" s="25"/>
      <c r="U894" s="25"/>
      <c r="V894" s="25"/>
      <c r="W894" s="25"/>
      <c r="X894" s="25"/>
      <c r="AB894" s="25"/>
    </row>
    <row r="895" spans="3:28" ht="15.75" customHeight="1" x14ac:dyDescent="0.25">
      <c r="C895" s="29"/>
      <c r="D895" s="29"/>
      <c r="E895" s="29"/>
      <c r="G895" s="29"/>
      <c r="R895" s="27"/>
      <c r="S895" s="25"/>
      <c r="T895" s="25"/>
      <c r="U895" s="25"/>
      <c r="V895" s="25"/>
      <c r="W895" s="25"/>
      <c r="X895" s="25"/>
      <c r="AB895" s="25"/>
    </row>
    <row r="896" spans="3:28" ht="15.75" customHeight="1" x14ac:dyDescent="0.25">
      <c r="C896" s="29"/>
      <c r="D896" s="29"/>
      <c r="E896" s="29"/>
      <c r="G896" s="29"/>
      <c r="R896" s="27"/>
      <c r="S896" s="25"/>
      <c r="T896" s="25"/>
      <c r="U896" s="25"/>
      <c r="V896" s="25"/>
      <c r="W896" s="25"/>
      <c r="X896" s="25"/>
      <c r="AB896" s="25"/>
    </row>
    <row r="897" spans="3:28" ht="15.75" customHeight="1" x14ac:dyDescent="0.25">
      <c r="C897" s="29"/>
      <c r="D897" s="29"/>
      <c r="E897" s="29"/>
      <c r="G897" s="29"/>
      <c r="R897" s="27"/>
      <c r="S897" s="25"/>
      <c r="T897" s="25"/>
      <c r="U897" s="25"/>
      <c r="V897" s="25"/>
      <c r="W897" s="25"/>
      <c r="X897" s="25"/>
      <c r="AB897" s="25"/>
    </row>
    <row r="898" spans="3:28" ht="15.75" customHeight="1" x14ac:dyDescent="0.25">
      <c r="C898" s="29"/>
      <c r="D898" s="29"/>
      <c r="E898" s="29"/>
      <c r="G898" s="29"/>
      <c r="R898" s="27"/>
      <c r="S898" s="25"/>
      <c r="T898" s="25"/>
      <c r="U898" s="25"/>
      <c r="V898" s="25"/>
      <c r="W898" s="25"/>
      <c r="X898" s="25"/>
      <c r="AB898" s="25"/>
    </row>
    <row r="899" spans="3:28" ht="15.75" customHeight="1" x14ac:dyDescent="0.25">
      <c r="C899" s="29"/>
      <c r="D899" s="29"/>
      <c r="E899" s="29"/>
      <c r="G899" s="29"/>
      <c r="R899" s="27"/>
      <c r="S899" s="25"/>
      <c r="T899" s="25"/>
      <c r="U899" s="25"/>
      <c r="V899" s="25"/>
      <c r="W899" s="25"/>
      <c r="X899" s="25"/>
      <c r="AB899" s="25"/>
    </row>
    <row r="900" spans="3:28" ht="15.75" customHeight="1" x14ac:dyDescent="0.25">
      <c r="C900" s="29"/>
      <c r="D900" s="29"/>
      <c r="E900" s="29"/>
      <c r="G900" s="29"/>
      <c r="R900" s="27"/>
      <c r="S900" s="25"/>
      <c r="T900" s="25"/>
      <c r="U900" s="25"/>
      <c r="V900" s="25"/>
      <c r="W900" s="25"/>
      <c r="X900" s="25"/>
      <c r="AB900" s="25"/>
    </row>
    <row r="901" spans="3:28" ht="15.75" customHeight="1" x14ac:dyDescent="0.25">
      <c r="C901" s="29"/>
      <c r="D901" s="29"/>
      <c r="E901" s="29"/>
      <c r="G901" s="29"/>
      <c r="R901" s="27"/>
      <c r="S901" s="25"/>
      <c r="T901" s="25"/>
      <c r="U901" s="25"/>
      <c r="V901" s="25"/>
      <c r="W901" s="25"/>
      <c r="X901" s="25"/>
      <c r="AB901" s="25"/>
    </row>
    <row r="902" spans="3:28" ht="15.75" customHeight="1" x14ac:dyDescent="0.25">
      <c r="C902" s="29"/>
      <c r="D902" s="29"/>
      <c r="E902" s="29"/>
      <c r="G902" s="29"/>
      <c r="R902" s="27"/>
      <c r="S902" s="25"/>
      <c r="T902" s="25"/>
      <c r="U902" s="25"/>
      <c r="V902" s="25"/>
      <c r="W902" s="25"/>
      <c r="X902" s="25"/>
      <c r="AB902" s="25"/>
    </row>
    <row r="903" spans="3:28" ht="15.75" customHeight="1" x14ac:dyDescent="0.25">
      <c r="C903" s="29"/>
      <c r="D903" s="29"/>
      <c r="E903" s="29"/>
      <c r="G903" s="29"/>
      <c r="R903" s="27"/>
      <c r="S903" s="25"/>
      <c r="T903" s="25"/>
      <c r="U903" s="25"/>
      <c r="V903" s="25"/>
      <c r="W903" s="25"/>
      <c r="X903" s="25"/>
      <c r="AB903" s="25"/>
    </row>
    <row r="904" spans="3:28" ht="15.75" customHeight="1" x14ac:dyDescent="0.25">
      <c r="C904" s="29"/>
      <c r="D904" s="29"/>
      <c r="E904" s="29"/>
      <c r="G904" s="29"/>
      <c r="R904" s="27"/>
      <c r="S904" s="25"/>
      <c r="T904" s="25"/>
      <c r="U904" s="25"/>
      <c r="V904" s="25"/>
      <c r="W904" s="25"/>
      <c r="X904" s="25"/>
      <c r="AB904" s="25"/>
    </row>
    <row r="905" spans="3:28" ht="15.75" customHeight="1" x14ac:dyDescent="0.25">
      <c r="C905" s="29"/>
      <c r="D905" s="29"/>
      <c r="E905" s="29"/>
      <c r="G905" s="29"/>
      <c r="R905" s="27"/>
      <c r="S905" s="25"/>
      <c r="T905" s="25"/>
      <c r="U905" s="25"/>
      <c r="V905" s="25"/>
      <c r="W905" s="25"/>
      <c r="X905" s="25"/>
      <c r="AB905" s="25"/>
    </row>
    <row r="906" spans="3:28" ht="15.75" customHeight="1" x14ac:dyDescent="0.25">
      <c r="C906" s="29"/>
      <c r="D906" s="29"/>
      <c r="E906" s="29"/>
      <c r="G906" s="29"/>
      <c r="R906" s="27"/>
      <c r="S906" s="25"/>
      <c r="T906" s="25"/>
      <c r="U906" s="25"/>
      <c r="V906" s="25"/>
      <c r="W906" s="25"/>
      <c r="X906" s="25"/>
      <c r="AB906" s="25"/>
    </row>
    <row r="907" spans="3:28" ht="15.75" customHeight="1" x14ac:dyDescent="0.25">
      <c r="C907" s="29"/>
      <c r="D907" s="29"/>
      <c r="E907" s="29"/>
      <c r="G907" s="29"/>
      <c r="R907" s="27"/>
      <c r="S907" s="25"/>
      <c r="T907" s="25"/>
      <c r="U907" s="25"/>
      <c r="V907" s="25"/>
      <c r="W907" s="25"/>
      <c r="X907" s="25"/>
      <c r="AB907" s="25"/>
    </row>
    <row r="908" spans="3:28" ht="15.75" customHeight="1" x14ac:dyDescent="0.25">
      <c r="C908" s="29"/>
      <c r="D908" s="29"/>
      <c r="E908" s="29"/>
      <c r="G908" s="29"/>
      <c r="R908" s="27"/>
      <c r="S908" s="25"/>
      <c r="T908" s="25"/>
      <c r="U908" s="25"/>
      <c r="V908" s="25"/>
      <c r="W908" s="25"/>
      <c r="X908" s="25"/>
      <c r="AB908" s="25"/>
    </row>
    <row r="909" spans="3:28" ht="15.75" customHeight="1" x14ac:dyDescent="0.25">
      <c r="C909" s="29"/>
      <c r="D909" s="29"/>
      <c r="E909" s="29"/>
      <c r="G909" s="29"/>
      <c r="R909" s="27"/>
      <c r="S909" s="25"/>
      <c r="T909" s="25"/>
      <c r="U909" s="25"/>
      <c r="V909" s="25"/>
      <c r="W909" s="25"/>
      <c r="X909" s="25"/>
      <c r="AB909" s="25"/>
    </row>
    <row r="910" spans="3:28" ht="15.75" customHeight="1" x14ac:dyDescent="0.25">
      <c r="C910" s="29"/>
      <c r="D910" s="29"/>
      <c r="E910" s="29"/>
      <c r="G910" s="29"/>
      <c r="R910" s="27"/>
      <c r="S910" s="25"/>
      <c r="T910" s="25"/>
      <c r="U910" s="25"/>
      <c r="V910" s="25"/>
      <c r="W910" s="25"/>
      <c r="X910" s="25"/>
      <c r="AB910" s="25"/>
    </row>
    <row r="911" spans="3:28" ht="15.75" customHeight="1" x14ac:dyDescent="0.25">
      <c r="C911" s="29"/>
      <c r="D911" s="29"/>
      <c r="E911" s="29"/>
      <c r="G911" s="29"/>
      <c r="R911" s="27"/>
      <c r="S911" s="25"/>
      <c r="T911" s="25"/>
      <c r="U911" s="25"/>
      <c r="V911" s="25"/>
      <c r="W911" s="25"/>
      <c r="X911" s="25"/>
      <c r="AB911" s="25"/>
    </row>
    <row r="912" spans="3:28" ht="15.75" customHeight="1" x14ac:dyDescent="0.25">
      <c r="C912" s="29"/>
      <c r="D912" s="29"/>
      <c r="E912" s="29"/>
      <c r="G912" s="29"/>
      <c r="R912" s="27"/>
      <c r="S912" s="25"/>
      <c r="T912" s="25"/>
      <c r="U912" s="25"/>
      <c r="V912" s="25"/>
      <c r="W912" s="25"/>
      <c r="X912" s="25"/>
      <c r="AB912" s="25"/>
    </row>
    <row r="913" spans="3:28" ht="15.75" customHeight="1" x14ac:dyDescent="0.25">
      <c r="C913" s="29"/>
      <c r="D913" s="29"/>
      <c r="E913" s="29"/>
      <c r="G913" s="29"/>
      <c r="R913" s="27"/>
      <c r="S913" s="25"/>
      <c r="T913" s="25"/>
      <c r="U913" s="25"/>
      <c r="V913" s="25"/>
      <c r="W913" s="25"/>
      <c r="X913" s="25"/>
      <c r="AB913" s="25"/>
    </row>
    <row r="914" spans="3:28" ht="15.75" customHeight="1" x14ac:dyDescent="0.25">
      <c r="C914" s="29"/>
      <c r="D914" s="29"/>
      <c r="E914" s="29"/>
      <c r="G914" s="29"/>
      <c r="R914" s="27"/>
      <c r="S914" s="25"/>
      <c r="T914" s="25"/>
      <c r="U914" s="25"/>
      <c r="V914" s="25"/>
      <c r="W914" s="25"/>
      <c r="X914" s="25"/>
      <c r="AB914" s="25"/>
    </row>
    <row r="915" spans="3:28" ht="15.75" customHeight="1" x14ac:dyDescent="0.25">
      <c r="C915" s="29"/>
      <c r="D915" s="29"/>
      <c r="E915" s="29"/>
      <c r="G915" s="29"/>
      <c r="R915" s="27"/>
      <c r="S915" s="25"/>
      <c r="T915" s="25"/>
      <c r="U915" s="25"/>
      <c r="V915" s="25"/>
      <c r="W915" s="25"/>
      <c r="X915" s="25"/>
      <c r="AB915" s="25"/>
    </row>
    <row r="916" spans="3:28" ht="15.75" customHeight="1" x14ac:dyDescent="0.25">
      <c r="C916" s="29"/>
      <c r="D916" s="29"/>
      <c r="E916" s="29"/>
      <c r="G916" s="29"/>
      <c r="R916" s="27"/>
      <c r="S916" s="25"/>
      <c r="T916" s="25"/>
      <c r="U916" s="25"/>
      <c r="V916" s="25"/>
      <c r="W916" s="25"/>
      <c r="X916" s="25"/>
      <c r="AB916" s="25"/>
    </row>
    <row r="917" spans="3:28" ht="15.75" customHeight="1" x14ac:dyDescent="0.25">
      <c r="C917" s="29"/>
      <c r="D917" s="29"/>
      <c r="E917" s="29"/>
      <c r="G917" s="29"/>
      <c r="R917" s="27"/>
      <c r="S917" s="25"/>
      <c r="T917" s="25"/>
      <c r="U917" s="25"/>
      <c r="V917" s="25"/>
      <c r="W917" s="25"/>
      <c r="X917" s="25"/>
      <c r="AB917" s="25"/>
    </row>
    <row r="918" spans="3:28" ht="15.75" customHeight="1" x14ac:dyDescent="0.25">
      <c r="C918" s="29"/>
      <c r="D918" s="29"/>
      <c r="E918" s="29"/>
      <c r="G918" s="29"/>
      <c r="R918" s="27"/>
      <c r="S918" s="25"/>
      <c r="T918" s="25"/>
      <c r="U918" s="25"/>
      <c r="V918" s="25"/>
      <c r="W918" s="25"/>
      <c r="X918" s="25"/>
      <c r="AB918" s="25"/>
    </row>
    <row r="919" spans="3:28" ht="15.75" customHeight="1" x14ac:dyDescent="0.25">
      <c r="C919" s="29"/>
      <c r="D919" s="29"/>
      <c r="E919" s="29"/>
      <c r="G919" s="29"/>
      <c r="R919" s="27"/>
      <c r="S919" s="25"/>
      <c r="T919" s="25"/>
      <c r="U919" s="25"/>
      <c r="V919" s="25"/>
      <c r="W919" s="25"/>
      <c r="X919" s="25"/>
      <c r="AB919" s="25"/>
    </row>
    <row r="920" spans="3:28" ht="15.75" customHeight="1" x14ac:dyDescent="0.25">
      <c r="C920" s="29"/>
      <c r="D920" s="29"/>
      <c r="E920" s="29"/>
      <c r="G920" s="29"/>
      <c r="R920" s="27"/>
      <c r="S920" s="25"/>
      <c r="T920" s="25"/>
      <c r="U920" s="25"/>
      <c r="V920" s="25"/>
      <c r="W920" s="25"/>
      <c r="X920" s="25"/>
      <c r="AB920" s="25"/>
    </row>
    <row r="921" spans="3:28" ht="15.75" customHeight="1" x14ac:dyDescent="0.25">
      <c r="C921" s="29"/>
      <c r="D921" s="29"/>
      <c r="E921" s="29"/>
      <c r="G921" s="29"/>
      <c r="R921" s="27"/>
      <c r="S921" s="25"/>
      <c r="T921" s="25"/>
      <c r="U921" s="25"/>
      <c r="V921" s="25"/>
      <c r="W921" s="25"/>
      <c r="X921" s="25"/>
      <c r="AB921" s="25"/>
    </row>
    <row r="922" spans="3:28" ht="15.75" customHeight="1" x14ac:dyDescent="0.25">
      <c r="C922" s="29"/>
      <c r="D922" s="29"/>
      <c r="E922" s="29"/>
      <c r="G922" s="29"/>
      <c r="R922" s="27"/>
      <c r="S922" s="25"/>
      <c r="T922" s="25"/>
      <c r="U922" s="25"/>
      <c r="V922" s="25"/>
      <c r="W922" s="25"/>
      <c r="X922" s="25"/>
      <c r="AB922" s="25"/>
    </row>
    <row r="923" spans="3:28" ht="15.75" customHeight="1" x14ac:dyDescent="0.25">
      <c r="C923" s="29"/>
      <c r="D923" s="29"/>
      <c r="E923" s="29"/>
      <c r="G923" s="29"/>
      <c r="R923" s="27"/>
      <c r="S923" s="25"/>
      <c r="T923" s="25"/>
      <c r="U923" s="25"/>
      <c r="V923" s="25"/>
      <c r="W923" s="25"/>
      <c r="X923" s="25"/>
      <c r="AB923" s="25"/>
    </row>
    <row r="924" spans="3:28" ht="15.75" customHeight="1" x14ac:dyDescent="0.25">
      <c r="C924" s="29"/>
      <c r="D924" s="29"/>
      <c r="E924" s="29"/>
      <c r="G924" s="29"/>
      <c r="R924" s="27"/>
      <c r="S924" s="25"/>
      <c r="T924" s="25"/>
      <c r="U924" s="25"/>
      <c r="V924" s="25"/>
      <c r="W924" s="25"/>
      <c r="X924" s="25"/>
      <c r="AB924" s="25"/>
    </row>
    <row r="925" spans="3:28" ht="15.75" customHeight="1" x14ac:dyDescent="0.25">
      <c r="C925" s="29"/>
      <c r="D925" s="29"/>
      <c r="E925" s="29"/>
      <c r="G925" s="29"/>
      <c r="R925" s="27"/>
      <c r="S925" s="25"/>
      <c r="T925" s="25"/>
      <c r="U925" s="25"/>
      <c r="V925" s="25"/>
      <c r="W925" s="25"/>
      <c r="X925" s="25"/>
      <c r="AB925" s="25"/>
    </row>
    <row r="926" spans="3:28" ht="15.75" customHeight="1" x14ac:dyDescent="0.25">
      <c r="C926" s="29"/>
      <c r="D926" s="29"/>
      <c r="E926" s="29"/>
      <c r="G926" s="29"/>
      <c r="R926" s="27"/>
      <c r="S926" s="25"/>
      <c r="T926" s="25"/>
      <c r="U926" s="25"/>
      <c r="V926" s="25"/>
      <c r="W926" s="25"/>
      <c r="X926" s="25"/>
      <c r="AB926" s="25"/>
    </row>
    <row r="927" spans="3:28" ht="15.75" customHeight="1" x14ac:dyDescent="0.25">
      <c r="C927" s="29"/>
      <c r="D927" s="29"/>
      <c r="E927" s="29"/>
      <c r="G927" s="29"/>
      <c r="R927" s="27"/>
      <c r="S927" s="25"/>
      <c r="T927" s="25"/>
      <c r="U927" s="25"/>
      <c r="V927" s="25"/>
      <c r="W927" s="25"/>
      <c r="X927" s="25"/>
      <c r="AB927" s="25"/>
    </row>
    <row r="928" spans="3:28" ht="15.75" customHeight="1" x14ac:dyDescent="0.25">
      <c r="C928" s="29"/>
      <c r="D928" s="29"/>
      <c r="E928" s="29"/>
      <c r="G928" s="29"/>
      <c r="R928" s="27"/>
      <c r="S928" s="25"/>
      <c r="T928" s="25"/>
      <c r="U928" s="25"/>
      <c r="V928" s="25"/>
      <c r="W928" s="25"/>
      <c r="X928" s="25"/>
      <c r="AB928" s="25"/>
    </row>
    <row r="929" spans="3:28" ht="15.75" customHeight="1" x14ac:dyDescent="0.25">
      <c r="C929" s="29"/>
      <c r="D929" s="29"/>
      <c r="E929" s="29"/>
      <c r="G929" s="29"/>
      <c r="R929" s="27"/>
      <c r="S929" s="25"/>
      <c r="T929" s="25"/>
      <c r="U929" s="25"/>
      <c r="V929" s="25"/>
      <c r="W929" s="25"/>
      <c r="X929" s="25"/>
      <c r="AB929" s="25"/>
    </row>
    <row r="930" spans="3:28" ht="15.75" customHeight="1" x14ac:dyDescent="0.25">
      <c r="C930" s="29"/>
      <c r="D930" s="29"/>
      <c r="E930" s="29"/>
      <c r="G930" s="29"/>
      <c r="R930" s="27"/>
      <c r="S930" s="25"/>
      <c r="T930" s="25"/>
      <c r="U930" s="25"/>
      <c r="V930" s="25"/>
      <c r="W930" s="25"/>
      <c r="X930" s="25"/>
      <c r="AB930" s="25"/>
    </row>
    <row r="931" spans="3:28" ht="15.75" customHeight="1" x14ac:dyDescent="0.25">
      <c r="C931" s="29"/>
      <c r="D931" s="29"/>
      <c r="E931" s="29"/>
      <c r="G931" s="29"/>
      <c r="R931" s="27"/>
      <c r="S931" s="25"/>
      <c r="T931" s="25"/>
      <c r="U931" s="25"/>
      <c r="V931" s="25"/>
      <c r="W931" s="25"/>
      <c r="X931" s="25"/>
      <c r="AB931" s="25"/>
    </row>
    <row r="932" spans="3:28" ht="15.75" customHeight="1" x14ac:dyDescent="0.25">
      <c r="C932" s="29"/>
      <c r="D932" s="29"/>
      <c r="E932" s="29"/>
      <c r="G932" s="29"/>
      <c r="R932" s="27"/>
      <c r="S932" s="25"/>
      <c r="T932" s="25"/>
      <c r="U932" s="25"/>
      <c r="V932" s="25"/>
      <c r="W932" s="25"/>
      <c r="X932" s="25"/>
      <c r="AB932" s="25"/>
    </row>
    <row r="933" spans="3:28" ht="15.75" customHeight="1" x14ac:dyDescent="0.25">
      <c r="C933" s="29"/>
      <c r="D933" s="29"/>
      <c r="E933" s="29"/>
      <c r="G933" s="29"/>
      <c r="R933" s="27"/>
      <c r="S933" s="25"/>
      <c r="T933" s="25"/>
      <c r="U933" s="25"/>
      <c r="V933" s="25"/>
      <c r="W933" s="25"/>
      <c r="X933" s="25"/>
      <c r="AB933" s="25"/>
    </row>
    <row r="934" spans="3:28" ht="15.75" customHeight="1" x14ac:dyDescent="0.25">
      <c r="C934" s="29"/>
      <c r="D934" s="29"/>
      <c r="E934" s="29"/>
      <c r="G934" s="29"/>
      <c r="R934" s="27"/>
      <c r="S934" s="25"/>
      <c r="T934" s="25"/>
      <c r="U934" s="25"/>
      <c r="V934" s="25"/>
      <c r="W934" s="25"/>
      <c r="X934" s="25"/>
      <c r="AB934" s="25"/>
    </row>
    <row r="935" spans="3:28" ht="15.75" customHeight="1" x14ac:dyDescent="0.25">
      <c r="C935" s="29"/>
      <c r="D935" s="29"/>
      <c r="E935" s="29"/>
      <c r="G935" s="29"/>
      <c r="R935" s="27"/>
      <c r="S935" s="25"/>
      <c r="T935" s="25"/>
      <c r="U935" s="25"/>
      <c r="V935" s="25"/>
      <c r="W935" s="25"/>
      <c r="X935" s="25"/>
      <c r="AB935" s="25"/>
    </row>
    <row r="936" spans="3:28" ht="15.75" customHeight="1" x14ac:dyDescent="0.25">
      <c r="C936" s="29"/>
      <c r="D936" s="29"/>
      <c r="E936" s="29"/>
      <c r="G936" s="29"/>
      <c r="R936" s="27"/>
      <c r="S936" s="25"/>
      <c r="T936" s="25"/>
      <c r="U936" s="25"/>
      <c r="V936" s="25"/>
      <c r="W936" s="25"/>
      <c r="X936" s="25"/>
      <c r="AB936" s="25"/>
    </row>
    <row r="937" spans="3:28" ht="15.75" customHeight="1" x14ac:dyDescent="0.25">
      <c r="C937" s="29"/>
      <c r="D937" s="29"/>
      <c r="E937" s="29"/>
      <c r="G937" s="29"/>
      <c r="R937" s="27"/>
      <c r="S937" s="25"/>
      <c r="T937" s="25"/>
      <c r="U937" s="25"/>
      <c r="V937" s="25"/>
      <c r="W937" s="25"/>
      <c r="X937" s="25"/>
      <c r="AB937" s="25"/>
    </row>
    <row r="938" spans="3:28" ht="15.75" customHeight="1" x14ac:dyDescent="0.25">
      <c r="C938" s="29"/>
      <c r="D938" s="29"/>
      <c r="E938" s="29"/>
      <c r="G938" s="29"/>
      <c r="R938" s="27"/>
      <c r="S938" s="25"/>
      <c r="T938" s="25"/>
      <c r="U938" s="25"/>
      <c r="V938" s="25"/>
      <c r="W938" s="25"/>
      <c r="X938" s="25"/>
      <c r="AB938" s="25"/>
    </row>
    <row r="939" spans="3:28" ht="15.75" customHeight="1" x14ac:dyDescent="0.25">
      <c r="C939" s="29"/>
      <c r="D939" s="29"/>
      <c r="E939" s="29"/>
      <c r="G939" s="29"/>
      <c r="R939" s="27"/>
      <c r="S939" s="25"/>
      <c r="T939" s="25"/>
      <c r="U939" s="25"/>
      <c r="V939" s="25"/>
      <c r="W939" s="25"/>
      <c r="X939" s="25"/>
      <c r="AB939" s="25"/>
    </row>
    <row r="940" spans="3:28" ht="15.75" customHeight="1" x14ac:dyDescent="0.25">
      <c r="C940" s="29"/>
      <c r="D940" s="29"/>
      <c r="E940" s="29"/>
      <c r="G940" s="29"/>
      <c r="R940" s="27"/>
      <c r="S940" s="25"/>
      <c r="T940" s="25"/>
      <c r="U940" s="25"/>
      <c r="V940" s="25"/>
      <c r="W940" s="25"/>
      <c r="X940" s="25"/>
      <c r="AB940" s="25"/>
    </row>
    <row r="941" spans="3:28" ht="15.75" customHeight="1" x14ac:dyDescent="0.25">
      <c r="C941" s="29"/>
      <c r="D941" s="29"/>
      <c r="E941" s="29"/>
      <c r="G941" s="29"/>
      <c r="R941" s="27"/>
      <c r="S941" s="25"/>
      <c r="T941" s="25"/>
      <c r="U941" s="25"/>
      <c r="V941" s="25"/>
      <c r="W941" s="25"/>
      <c r="X941" s="25"/>
      <c r="AB941" s="25"/>
    </row>
    <row r="942" spans="3:28" ht="15.75" customHeight="1" x14ac:dyDescent="0.25">
      <c r="C942" s="29"/>
      <c r="D942" s="29"/>
      <c r="E942" s="29"/>
      <c r="G942" s="29"/>
      <c r="R942" s="27"/>
      <c r="S942" s="25"/>
      <c r="T942" s="25"/>
      <c r="U942" s="25"/>
      <c r="V942" s="25"/>
      <c r="W942" s="25"/>
      <c r="X942" s="25"/>
      <c r="AB942" s="25"/>
    </row>
    <row r="943" spans="3:28" ht="15.75" customHeight="1" x14ac:dyDescent="0.25">
      <c r="C943" s="29"/>
      <c r="D943" s="29"/>
      <c r="E943" s="29"/>
      <c r="G943" s="29"/>
      <c r="R943" s="27"/>
      <c r="S943" s="25"/>
      <c r="T943" s="25"/>
      <c r="U943" s="25"/>
      <c r="V943" s="25"/>
      <c r="W943" s="25"/>
      <c r="X943" s="25"/>
      <c r="AB943" s="25"/>
    </row>
    <row r="944" spans="3:28" ht="15.75" customHeight="1" x14ac:dyDescent="0.25">
      <c r="C944" s="29"/>
      <c r="D944" s="29"/>
      <c r="E944" s="29"/>
      <c r="G944" s="29"/>
      <c r="R944" s="27"/>
      <c r="S944" s="25"/>
      <c r="T944" s="25"/>
      <c r="U944" s="25"/>
      <c r="V944" s="25"/>
      <c r="W944" s="25"/>
      <c r="X944" s="25"/>
      <c r="AB944" s="25"/>
    </row>
    <row r="945" spans="3:28" ht="15.75" customHeight="1" x14ac:dyDescent="0.25">
      <c r="C945" s="29"/>
      <c r="D945" s="29"/>
      <c r="E945" s="29"/>
      <c r="G945" s="29"/>
      <c r="R945" s="27"/>
      <c r="S945" s="25"/>
      <c r="T945" s="25"/>
      <c r="U945" s="25"/>
      <c r="V945" s="25"/>
      <c r="W945" s="25"/>
      <c r="X945" s="25"/>
      <c r="AB945" s="25"/>
    </row>
    <row r="946" spans="3:28" ht="15.75" customHeight="1" x14ac:dyDescent="0.25">
      <c r="C946" s="29"/>
      <c r="D946" s="29"/>
      <c r="E946" s="29"/>
      <c r="G946" s="29"/>
      <c r="R946" s="27"/>
      <c r="S946" s="25"/>
      <c r="T946" s="25"/>
      <c r="U946" s="25"/>
      <c r="V946" s="25"/>
      <c r="W946" s="25"/>
      <c r="X946" s="25"/>
      <c r="AB946" s="25"/>
    </row>
    <row r="947" spans="3:28" ht="15.75" customHeight="1" x14ac:dyDescent="0.25">
      <c r="C947" s="29"/>
      <c r="D947" s="29"/>
      <c r="E947" s="29"/>
      <c r="G947" s="29"/>
      <c r="R947" s="27"/>
      <c r="S947" s="25"/>
      <c r="T947" s="25"/>
      <c r="U947" s="25"/>
      <c r="V947" s="25"/>
      <c r="W947" s="25"/>
      <c r="X947" s="25"/>
      <c r="AB947" s="25"/>
    </row>
    <row r="948" spans="3:28" ht="15.75" customHeight="1" x14ac:dyDescent="0.25">
      <c r="C948" s="29"/>
      <c r="D948" s="29"/>
      <c r="E948" s="29"/>
      <c r="G948" s="29"/>
      <c r="R948" s="27"/>
      <c r="S948" s="25"/>
      <c r="T948" s="25"/>
      <c r="U948" s="25"/>
      <c r="V948" s="25"/>
      <c r="W948" s="25"/>
      <c r="X948" s="25"/>
      <c r="AB948" s="25"/>
    </row>
    <row r="949" spans="3:28" ht="15.75" customHeight="1" x14ac:dyDescent="0.25">
      <c r="C949" s="29"/>
      <c r="D949" s="29"/>
      <c r="E949" s="29"/>
      <c r="G949" s="29"/>
      <c r="R949" s="27"/>
      <c r="S949" s="25"/>
      <c r="T949" s="25"/>
      <c r="U949" s="25"/>
      <c r="V949" s="25"/>
      <c r="W949" s="25"/>
      <c r="X949" s="25"/>
      <c r="AB949" s="25"/>
    </row>
    <row r="950" spans="3:28" ht="15.75" customHeight="1" x14ac:dyDescent="0.25">
      <c r="C950" s="29"/>
      <c r="D950" s="29"/>
      <c r="E950" s="29"/>
      <c r="G950" s="29"/>
      <c r="R950" s="27"/>
      <c r="S950" s="25"/>
      <c r="T950" s="25"/>
      <c r="U950" s="25"/>
      <c r="V950" s="25"/>
      <c r="W950" s="25"/>
      <c r="X950" s="25"/>
      <c r="AB950" s="25"/>
    </row>
    <row r="951" spans="3:28" ht="15.75" customHeight="1" x14ac:dyDescent="0.25">
      <c r="C951" s="29"/>
      <c r="D951" s="29"/>
      <c r="E951" s="29"/>
      <c r="G951" s="29"/>
      <c r="R951" s="27"/>
      <c r="S951" s="25"/>
      <c r="T951" s="25"/>
      <c r="U951" s="25"/>
      <c r="V951" s="25"/>
      <c r="W951" s="25"/>
      <c r="X951" s="25"/>
      <c r="AB951" s="25"/>
    </row>
    <row r="952" spans="3:28" ht="15.75" customHeight="1" x14ac:dyDescent="0.25">
      <c r="C952" s="29"/>
      <c r="D952" s="29"/>
      <c r="E952" s="29"/>
      <c r="G952" s="29"/>
      <c r="R952" s="27"/>
      <c r="S952" s="25"/>
      <c r="T952" s="25"/>
      <c r="U952" s="25"/>
      <c r="V952" s="25"/>
      <c r="W952" s="25"/>
      <c r="X952" s="25"/>
      <c r="AB952" s="25"/>
    </row>
    <row r="953" spans="3:28" ht="15.75" customHeight="1" x14ac:dyDescent="0.25">
      <c r="C953" s="29"/>
      <c r="D953" s="29"/>
      <c r="E953" s="29"/>
      <c r="G953" s="29"/>
      <c r="R953" s="27"/>
      <c r="S953" s="25"/>
      <c r="T953" s="25"/>
      <c r="U953" s="25"/>
      <c r="V953" s="25"/>
      <c r="W953" s="25"/>
      <c r="X953" s="25"/>
      <c r="AB953" s="25"/>
    </row>
    <row r="954" spans="3:28" ht="15.75" customHeight="1" x14ac:dyDescent="0.25">
      <c r="C954" s="29"/>
      <c r="D954" s="29"/>
      <c r="E954" s="29"/>
      <c r="G954" s="29"/>
      <c r="R954" s="27"/>
      <c r="S954" s="25"/>
      <c r="T954" s="25"/>
      <c r="U954" s="25"/>
      <c r="V954" s="25"/>
      <c r="W954" s="25"/>
      <c r="X954" s="25"/>
      <c r="AB954" s="25"/>
    </row>
    <row r="955" spans="3:28" ht="15.75" customHeight="1" x14ac:dyDescent="0.25">
      <c r="C955" s="29"/>
      <c r="D955" s="29"/>
      <c r="E955" s="29"/>
      <c r="G955" s="29"/>
      <c r="R955" s="27"/>
      <c r="S955" s="25"/>
      <c r="T955" s="25"/>
      <c r="U955" s="25"/>
      <c r="V955" s="25"/>
      <c r="W955" s="25"/>
      <c r="X955" s="25"/>
      <c r="AB955" s="25"/>
    </row>
    <row r="956" spans="3:28" ht="15.75" customHeight="1" x14ac:dyDescent="0.25">
      <c r="C956" s="29"/>
      <c r="D956" s="29"/>
      <c r="E956" s="29"/>
      <c r="G956" s="29"/>
      <c r="R956" s="27"/>
      <c r="S956" s="25"/>
      <c r="T956" s="25"/>
      <c r="U956" s="25"/>
      <c r="V956" s="25"/>
      <c r="W956" s="25"/>
      <c r="X956" s="25"/>
      <c r="AB956" s="25"/>
    </row>
    <row r="957" spans="3:28" ht="15.75" customHeight="1" x14ac:dyDescent="0.25">
      <c r="C957" s="29"/>
      <c r="D957" s="29"/>
      <c r="E957" s="29"/>
      <c r="G957" s="29"/>
      <c r="R957" s="27"/>
      <c r="S957" s="25"/>
      <c r="T957" s="25"/>
      <c r="U957" s="25"/>
      <c r="V957" s="25"/>
      <c r="W957" s="25"/>
      <c r="X957" s="25"/>
      <c r="AB957" s="25"/>
    </row>
    <row r="958" spans="3:28" ht="15.75" customHeight="1" x14ac:dyDescent="0.25">
      <c r="C958" s="29"/>
      <c r="D958" s="29"/>
      <c r="E958" s="29"/>
      <c r="G958" s="29"/>
      <c r="R958" s="27"/>
      <c r="S958" s="25"/>
      <c r="T958" s="25"/>
      <c r="U958" s="25"/>
      <c r="V958" s="25"/>
      <c r="W958" s="25"/>
      <c r="X958" s="25"/>
      <c r="AB958" s="25"/>
    </row>
    <row r="959" spans="3:28" ht="15.75" customHeight="1" x14ac:dyDescent="0.25">
      <c r="C959" s="29"/>
      <c r="D959" s="29"/>
      <c r="E959" s="29"/>
      <c r="G959" s="29"/>
      <c r="R959" s="27"/>
      <c r="S959" s="25"/>
      <c r="T959" s="25"/>
      <c r="U959" s="25"/>
      <c r="V959" s="25"/>
      <c r="W959" s="25"/>
      <c r="X959" s="25"/>
      <c r="AB959" s="25"/>
    </row>
    <row r="960" spans="3:28" ht="15.75" customHeight="1" x14ac:dyDescent="0.25">
      <c r="C960" s="29"/>
      <c r="D960" s="29"/>
      <c r="E960" s="29"/>
      <c r="G960" s="29"/>
      <c r="R960" s="27"/>
      <c r="S960" s="25"/>
      <c r="T960" s="25"/>
      <c r="U960" s="25"/>
      <c r="V960" s="25"/>
      <c r="W960" s="25"/>
      <c r="X960" s="25"/>
      <c r="AB960" s="25"/>
    </row>
    <row r="961" spans="3:28" ht="15.75" customHeight="1" x14ac:dyDescent="0.25">
      <c r="C961" s="29"/>
      <c r="D961" s="29"/>
      <c r="E961" s="29"/>
      <c r="G961" s="29"/>
      <c r="R961" s="27"/>
      <c r="S961" s="25"/>
      <c r="T961" s="25"/>
      <c r="U961" s="25"/>
      <c r="V961" s="25"/>
      <c r="W961" s="25"/>
      <c r="X961" s="25"/>
      <c r="AB961" s="25"/>
    </row>
    <row r="962" spans="3:28" ht="15.75" customHeight="1" x14ac:dyDescent="0.25">
      <c r="C962" s="29"/>
      <c r="D962" s="29"/>
      <c r="E962" s="29"/>
      <c r="G962" s="29"/>
      <c r="R962" s="27"/>
      <c r="S962" s="25"/>
      <c r="T962" s="25"/>
      <c r="U962" s="25"/>
      <c r="V962" s="25"/>
      <c r="W962" s="25"/>
      <c r="X962" s="25"/>
      <c r="AB962" s="25"/>
    </row>
    <row r="963" spans="3:28" ht="15.75" customHeight="1" x14ac:dyDescent="0.25">
      <c r="C963" s="29"/>
      <c r="D963" s="29"/>
      <c r="E963" s="29"/>
      <c r="G963" s="29"/>
      <c r="R963" s="27"/>
      <c r="S963" s="25"/>
      <c r="T963" s="25"/>
      <c r="U963" s="25"/>
      <c r="V963" s="25"/>
      <c r="W963" s="25"/>
      <c r="X963" s="25"/>
      <c r="AB963" s="25"/>
    </row>
    <row r="964" spans="3:28" ht="15.75" customHeight="1" x14ac:dyDescent="0.25">
      <c r="C964" s="29"/>
      <c r="D964" s="29"/>
      <c r="E964" s="29"/>
      <c r="G964" s="29"/>
      <c r="R964" s="27"/>
      <c r="S964" s="25"/>
      <c r="T964" s="25"/>
      <c r="U964" s="25"/>
      <c r="V964" s="25"/>
      <c r="W964" s="25"/>
      <c r="X964" s="25"/>
      <c r="AB964" s="25"/>
    </row>
    <row r="965" spans="3:28" ht="15.75" customHeight="1" x14ac:dyDescent="0.25">
      <c r="C965" s="29"/>
      <c r="D965" s="29"/>
      <c r="E965" s="29"/>
      <c r="G965" s="29"/>
      <c r="R965" s="27"/>
      <c r="S965" s="25"/>
      <c r="T965" s="25"/>
      <c r="U965" s="25"/>
      <c r="V965" s="25"/>
      <c r="W965" s="25"/>
      <c r="X965" s="25"/>
      <c r="AB965" s="25"/>
    </row>
    <row r="966" spans="3:28" ht="15.75" customHeight="1" x14ac:dyDescent="0.25">
      <c r="C966" s="29"/>
      <c r="D966" s="29"/>
      <c r="E966" s="29"/>
      <c r="G966" s="29"/>
      <c r="R966" s="27"/>
      <c r="S966" s="25"/>
      <c r="T966" s="25"/>
      <c r="U966" s="25"/>
      <c r="V966" s="25"/>
      <c r="W966" s="25"/>
      <c r="X966" s="25"/>
      <c r="AB966" s="25"/>
    </row>
    <row r="967" spans="3:28" ht="15.75" customHeight="1" x14ac:dyDescent="0.25">
      <c r="C967" s="29"/>
      <c r="D967" s="29"/>
      <c r="E967" s="29"/>
      <c r="G967" s="29"/>
      <c r="R967" s="27"/>
      <c r="S967" s="25"/>
      <c r="T967" s="25"/>
      <c r="U967" s="25"/>
      <c r="V967" s="25"/>
      <c r="W967" s="25"/>
      <c r="X967" s="25"/>
      <c r="AB967" s="25"/>
    </row>
    <row r="968" spans="3:28" ht="15.75" customHeight="1" x14ac:dyDescent="0.25">
      <c r="C968" s="29"/>
      <c r="D968" s="29"/>
      <c r="E968" s="29"/>
      <c r="G968" s="29"/>
      <c r="R968" s="27"/>
      <c r="S968" s="25"/>
      <c r="T968" s="25"/>
      <c r="U968" s="25"/>
      <c r="V968" s="25"/>
      <c r="W968" s="25"/>
      <c r="X968" s="25"/>
      <c r="AB968" s="25"/>
    </row>
    <row r="969" spans="3:28" ht="15.75" customHeight="1" x14ac:dyDescent="0.25">
      <c r="C969" s="29"/>
      <c r="D969" s="29"/>
      <c r="E969" s="29"/>
      <c r="G969" s="29"/>
      <c r="R969" s="27"/>
      <c r="S969" s="25"/>
      <c r="T969" s="25"/>
      <c r="U969" s="25"/>
      <c r="V969" s="25"/>
      <c r="W969" s="25"/>
      <c r="X969" s="25"/>
      <c r="AB969" s="25"/>
    </row>
    <row r="970" spans="3:28" ht="15.75" customHeight="1" x14ac:dyDescent="0.25">
      <c r="C970" s="29"/>
      <c r="D970" s="29"/>
      <c r="E970" s="29"/>
      <c r="G970" s="29"/>
      <c r="R970" s="27"/>
      <c r="S970" s="25"/>
      <c r="T970" s="25"/>
      <c r="U970" s="25"/>
      <c r="V970" s="25"/>
      <c r="W970" s="25"/>
      <c r="X970" s="25"/>
      <c r="AB970" s="25"/>
    </row>
    <row r="971" spans="3:28" ht="15.75" customHeight="1" x14ac:dyDescent="0.25">
      <c r="C971" s="29"/>
      <c r="D971" s="29"/>
      <c r="E971" s="29"/>
      <c r="G971" s="29"/>
      <c r="R971" s="27"/>
      <c r="S971" s="25"/>
      <c r="T971" s="25"/>
      <c r="U971" s="25"/>
      <c r="V971" s="25"/>
      <c r="W971" s="25"/>
      <c r="X971" s="25"/>
      <c r="AB971" s="25"/>
    </row>
    <row r="972" spans="3:28" ht="15.75" customHeight="1" x14ac:dyDescent="0.25">
      <c r="C972" s="29"/>
      <c r="D972" s="29"/>
      <c r="E972" s="29"/>
      <c r="G972" s="29"/>
      <c r="R972" s="27"/>
      <c r="S972" s="25"/>
      <c r="T972" s="25"/>
      <c r="U972" s="25"/>
      <c r="V972" s="25"/>
      <c r="W972" s="25"/>
      <c r="X972" s="25"/>
      <c r="AB972" s="25"/>
    </row>
    <row r="973" spans="3:28" ht="15.75" customHeight="1" x14ac:dyDescent="0.25">
      <c r="C973" s="29"/>
      <c r="D973" s="29"/>
      <c r="E973" s="29"/>
      <c r="G973" s="29"/>
      <c r="R973" s="27"/>
      <c r="S973" s="25"/>
      <c r="T973" s="25"/>
      <c r="U973" s="25"/>
      <c r="V973" s="25"/>
      <c r="W973" s="25"/>
      <c r="X973" s="25"/>
      <c r="AB973" s="25"/>
    </row>
    <row r="974" spans="3:28" ht="15.75" customHeight="1" x14ac:dyDescent="0.25">
      <c r="C974" s="29"/>
      <c r="D974" s="29"/>
      <c r="E974" s="29"/>
      <c r="G974" s="29"/>
      <c r="R974" s="27"/>
      <c r="S974" s="25"/>
      <c r="T974" s="25"/>
      <c r="U974" s="25"/>
      <c r="V974" s="25"/>
      <c r="W974" s="25"/>
      <c r="X974" s="25"/>
      <c r="AB974" s="25"/>
    </row>
    <row r="975" spans="3:28" ht="15.75" customHeight="1" x14ac:dyDescent="0.25">
      <c r="C975" s="29"/>
      <c r="D975" s="29"/>
      <c r="E975" s="29"/>
      <c r="G975" s="29"/>
      <c r="R975" s="27"/>
      <c r="S975" s="25"/>
      <c r="T975" s="25"/>
      <c r="U975" s="25"/>
      <c r="V975" s="25"/>
      <c r="W975" s="25"/>
      <c r="X975" s="25"/>
      <c r="AB975" s="25"/>
    </row>
    <row r="976" spans="3:28" ht="15.75" customHeight="1" x14ac:dyDescent="0.25">
      <c r="C976" s="29"/>
      <c r="D976" s="29"/>
      <c r="E976" s="29"/>
      <c r="G976" s="29"/>
      <c r="R976" s="27"/>
      <c r="S976" s="25"/>
      <c r="T976" s="25"/>
      <c r="U976" s="25"/>
      <c r="V976" s="25"/>
      <c r="W976" s="25"/>
      <c r="X976" s="25"/>
      <c r="AB976" s="25"/>
    </row>
    <row r="977" spans="3:28" ht="15.75" customHeight="1" x14ac:dyDescent="0.25">
      <c r="C977" s="29"/>
      <c r="D977" s="29"/>
      <c r="E977" s="29"/>
      <c r="G977" s="29"/>
      <c r="R977" s="27"/>
      <c r="S977" s="25"/>
      <c r="T977" s="25"/>
      <c r="U977" s="25"/>
      <c r="V977" s="25"/>
      <c r="W977" s="25"/>
      <c r="X977" s="25"/>
      <c r="AB977" s="25"/>
    </row>
    <row r="978" spans="3:28" ht="15.75" customHeight="1" x14ac:dyDescent="0.25">
      <c r="C978" s="29"/>
      <c r="D978" s="29"/>
      <c r="E978" s="29"/>
      <c r="G978" s="29"/>
      <c r="R978" s="27"/>
      <c r="S978" s="25"/>
      <c r="T978" s="25"/>
      <c r="U978" s="25"/>
      <c r="V978" s="25"/>
      <c r="W978" s="25"/>
      <c r="X978" s="25"/>
      <c r="AB978" s="25"/>
    </row>
    <row r="979" spans="3:28" ht="15.75" customHeight="1" x14ac:dyDescent="0.25">
      <c r="C979" s="29"/>
      <c r="D979" s="29"/>
      <c r="E979" s="29"/>
      <c r="G979" s="29"/>
      <c r="R979" s="27"/>
      <c r="S979" s="25"/>
      <c r="T979" s="25"/>
      <c r="U979" s="25"/>
      <c r="V979" s="25"/>
      <c r="W979" s="25"/>
      <c r="X979" s="25"/>
      <c r="AB979" s="25"/>
    </row>
    <row r="980" spans="3:28" ht="15.75" customHeight="1" x14ac:dyDescent="0.25">
      <c r="C980" s="29"/>
      <c r="D980" s="29"/>
      <c r="E980" s="29"/>
      <c r="G980" s="29"/>
      <c r="R980" s="27"/>
      <c r="S980" s="25"/>
      <c r="T980" s="25"/>
      <c r="U980" s="25"/>
      <c r="V980" s="25"/>
      <c r="W980" s="25"/>
      <c r="X980" s="25"/>
      <c r="AB980" s="25"/>
    </row>
    <row r="981" spans="3:28" ht="15.75" customHeight="1" x14ac:dyDescent="0.25">
      <c r="C981" s="29"/>
      <c r="D981" s="29"/>
      <c r="E981" s="29"/>
      <c r="G981" s="29"/>
      <c r="R981" s="27"/>
      <c r="S981" s="25"/>
      <c r="T981" s="25"/>
      <c r="U981" s="25"/>
      <c r="V981" s="25"/>
      <c r="W981" s="25"/>
      <c r="X981" s="25"/>
      <c r="AB981" s="25"/>
    </row>
    <row r="982" spans="3:28" ht="15.75" customHeight="1" x14ac:dyDescent="0.25">
      <c r="C982" s="29"/>
      <c r="D982" s="29"/>
      <c r="E982" s="29"/>
      <c r="G982" s="29"/>
      <c r="R982" s="27"/>
      <c r="S982" s="25"/>
      <c r="T982" s="25"/>
      <c r="U982" s="25"/>
      <c r="V982" s="25"/>
      <c r="W982" s="25"/>
      <c r="X982" s="25"/>
      <c r="AB982" s="25"/>
    </row>
    <row r="983" spans="3:28" ht="15.75" customHeight="1" x14ac:dyDescent="0.25">
      <c r="C983" s="29"/>
      <c r="D983" s="29"/>
      <c r="E983" s="29"/>
      <c r="G983" s="29"/>
      <c r="R983" s="27"/>
      <c r="S983" s="25"/>
      <c r="T983" s="25"/>
      <c r="U983" s="25"/>
      <c r="V983" s="25"/>
      <c r="W983" s="25"/>
      <c r="X983" s="25"/>
      <c r="AB983" s="25"/>
    </row>
    <row r="984" spans="3:28" ht="15.75" customHeight="1" x14ac:dyDescent="0.25">
      <c r="C984" s="29"/>
      <c r="D984" s="29"/>
      <c r="E984" s="29"/>
      <c r="G984" s="29"/>
      <c r="R984" s="27"/>
      <c r="S984" s="25"/>
      <c r="T984" s="25"/>
      <c r="U984" s="25"/>
      <c r="V984" s="25"/>
      <c r="W984" s="25"/>
      <c r="X984" s="25"/>
      <c r="AB984" s="25"/>
    </row>
    <row r="985" spans="3:28" ht="15.75" customHeight="1" x14ac:dyDescent="0.25">
      <c r="C985" s="29"/>
      <c r="D985" s="29"/>
      <c r="E985" s="29"/>
      <c r="G985" s="29"/>
      <c r="R985" s="27"/>
      <c r="S985" s="25"/>
      <c r="T985" s="25"/>
      <c r="U985" s="25"/>
      <c r="V985" s="25"/>
      <c r="W985" s="25"/>
      <c r="X985" s="25"/>
      <c r="AB985" s="25"/>
    </row>
    <row r="986" spans="3:28" ht="15.75" customHeight="1" x14ac:dyDescent="0.25">
      <c r="C986" s="29"/>
      <c r="D986" s="29"/>
      <c r="E986" s="29"/>
      <c r="G986" s="29"/>
      <c r="R986" s="27"/>
      <c r="S986" s="25"/>
      <c r="T986" s="25"/>
      <c r="U986" s="25"/>
      <c r="V986" s="25"/>
      <c r="W986" s="25"/>
      <c r="X986" s="25"/>
      <c r="AB986" s="25"/>
    </row>
    <row r="987" spans="3:28" ht="15.75" customHeight="1" x14ac:dyDescent="0.25">
      <c r="C987" s="29"/>
      <c r="D987" s="29"/>
      <c r="E987" s="29"/>
      <c r="G987" s="29"/>
      <c r="R987" s="27"/>
      <c r="S987" s="25"/>
      <c r="T987" s="25"/>
      <c r="U987" s="25"/>
      <c r="V987" s="25"/>
      <c r="W987" s="25"/>
      <c r="X987" s="25"/>
      <c r="AB987" s="25"/>
    </row>
    <row r="988" spans="3:28" ht="15.75" customHeight="1" x14ac:dyDescent="0.25">
      <c r="C988" s="29"/>
      <c r="D988" s="29"/>
      <c r="E988" s="29"/>
      <c r="G988" s="29"/>
      <c r="R988" s="27"/>
      <c r="S988" s="25"/>
      <c r="T988" s="25"/>
      <c r="U988" s="25"/>
      <c r="V988" s="25"/>
      <c r="W988" s="25"/>
      <c r="X988" s="25"/>
      <c r="AB988" s="25"/>
    </row>
    <row r="989" spans="3:28" ht="15.75" customHeight="1" x14ac:dyDescent="0.25">
      <c r="C989" s="29"/>
      <c r="D989" s="29"/>
      <c r="E989" s="29"/>
      <c r="G989" s="29"/>
      <c r="R989" s="27"/>
      <c r="S989" s="25"/>
      <c r="T989" s="25"/>
      <c r="U989" s="25"/>
      <c r="V989" s="25"/>
      <c r="W989" s="25"/>
      <c r="X989" s="25"/>
      <c r="AB989" s="25"/>
    </row>
    <row r="990" spans="3:28" ht="15.75" customHeight="1" x14ac:dyDescent="0.25">
      <c r="C990" s="29"/>
      <c r="D990" s="29"/>
      <c r="E990" s="29"/>
      <c r="G990" s="29"/>
      <c r="R990" s="27"/>
      <c r="S990" s="25"/>
      <c r="T990" s="25"/>
      <c r="U990" s="25"/>
      <c r="V990" s="25"/>
      <c r="W990" s="25"/>
      <c r="X990" s="25"/>
      <c r="AB990" s="25"/>
    </row>
    <row r="991" spans="3:28" ht="15.75" customHeight="1" x14ac:dyDescent="0.25">
      <c r="C991" s="29"/>
      <c r="D991" s="29"/>
      <c r="E991" s="29"/>
      <c r="G991" s="29"/>
      <c r="R991" s="27"/>
      <c r="S991" s="25"/>
      <c r="T991" s="25"/>
      <c r="U991" s="25"/>
      <c r="V991" s="25"/>
      <c r="W991" s="25"/>
      <c r="X991" s="25"/>
      <c r="AB991" s="25"/>
    </row>
    <row r="992" spans="3:28" ht="15.75" customHeight="1" x14ac:dyDescent="0.25">
      <c r="C992" s="29"/>
      <c r="D992" s="29"/>
      <c r="E992" s="29"/>
      <c r="G992" s="29"/>
      <c r="R992" s="27"/>
      <c r="S992" s="25"/>
      <c r="T992" s="25"/>
      <c r="U992" s="25"/>
      <c r="V992" s="25"/>
      <c r="W992" s="25"/>
      <c r="X992" s="25"/>
      <c r="AB992" s="25"/>
    </row>
    <row r="993" spans="3:28" ht="15.75" customHeight="1" x14ac:dyDescent="0.25">
      <c r="C993" s="29"/>
      <c r="D993" s="29"/>
      <c r="E993" s="29"/>
      <c r="G993" s="29"/>
      <c r="R993" s="27"/>
      <c r="S993" s="25"/>
      <c r="T993" s="25"/>
      <c r="U993" s="25"/>
      <c r="V993" s="25"/>
      <c r="W993" s="25"/>
      <c r="X993" s="25"/>
      <c r="AB993" s="25"/>
    </row>
    <row r="994" spans="3:28" ht="15.75" customHeight="1" x14ac:dyDescent="0.25">
      <c r="C994" s="29"/>
      <c r="D994" s="29"/>
      <c r="E994" s="29"/>
      <c r="G994" s="29"/>
      <c r="R994" s="27"/>
      <c r="S994" s="25"/>
      <c r="T994" s="25"/>
      <c r="U994" s="25"/>
      <c r="V994" s="25"/>
      <c r="W994" s="25"/>
      <c r="X994" s="25"/>
      <c r="AB994" s="25"/>
    </row>
    <row r="995" spans="3:28" ht="15.75" customHeight="1" x14ac:dyDescent="0.25">
      <c r="C995" s="29"/>
      <c r="D995" s="29"/>
      <c r="E995" s="29"/>
      <c r="G995" s="29"/>
      <c r="R995" s="27"/>
      <c r="S995" s="25"/>
      <c r="T995" s="25"/>
      <c r="U995" s="25"/>
      <c r="V995" s="25"/>
      <c r="W995" s="25"/>
      <c r="X995" s="25"/>
      <c r="AB995" s="25"/>
    </row>
    <row r="996" spans="3:28" ht="15.75" customHeight="1" x14ac:dyDescent="0.25">
      <c r="C996" s="29"/>
      <c r="D996" s="29"/>
      <c r="E996" s="29"/>
      <c r="G996" s="29"/>
      <c r="R996" s="27"/>
      <c r="S996" s="25"/>
      <c r="T996" s="25"/>
      <c r="U996" s="25"/>
      <c r="V996" s="25"/>
      <c r="W996" s="25"/>
      <c r="X996" s="25"/>
      <c r="AB996" s="25"/>
    </row>
    <row r="997" spans="3:28" ht="15.75" customHeight="1" x14ac:dyDescent="0.25">
      <c r="C997" s="29"/>
      <c r="D997" s="29"/>
      <c r="E997" s="29"/>
      <c r="G997" s="29"/>
      <c r="R997" s="27"/>
      <c r="S997" s="25"/>
      <c r="T997" s="25"/>
      <c r="U997" s="25"/>
      <c r="V997" s="25"/>
      <c r="W997" s="25"/>
      <c r="X997" s="25"/>
      <c r="AB997" s="25"/>
    </row>
    <row r="998" spans="3:28" ht="15.75" customHeight="1" x14ac:dyDescent="0.25">
      <c r="C998" s="29"/>
      <c r="D998" s="29"/>
      <c r="E998" s="29"/>
      <c r="G998" s="29"/>
      <c r="R998" s="27"/>
      <c r="S998" s="25"/>
      <c r="T998" s="25"/>
      <c r="U998" s="25"/>
      <c r="V998" s="25"/>
      <c r="W998" s="25"/>
      <c r="X998" s="25"/>
      <c r="AB998" s="25"/>
    </row>
    <row r="999" spans="3:28" ht="15.75" customHeight="1" x14ac:dyDescent="0.25">
      <c r="C999" s="29"/>
      <c r="D999" s="29"/>
      <c r="E999" s="29"/>
      <c r="G999" s="29"/>
      <c r="R999" s="27"/>
      <c r="S999" s="25"/>
      <c r="T999" s="25"/>
      <c r="U999" s="25"/>
      <c r="V999" s="25"/>
      <c r="W999" s="25"/>
      <c r="X999" s="25"/>
      <c r="AB999" s="25"/>
    </row>
    <row r="1000" spans="3:28" ht="15.75" customHeight="1" x14ac:dyDescent="0.25">
      <c r="C1000" s="29"/>
      <c r="D1000" s="29"/>
      <c r="E1000" s="29"/>
      <c r="G1000" s="29"/>
      <c r="R1000" s="27"/>
      <c r="S1000" s="25"/>
      <c r="T1000" s="25"/>
      <c r="U1000" s="25"/>
      <c r="V1000" s="25"/>
      <c r="W1000" s="25"/>
      <c r="X1000" s="25"/>
      <c r="AB1000" s="25"/>
    </row>
    <row r="1001" spans="3:28" ht="15.75" customHeight="1" x14ac:dyDescent="0.25">
      <c r="C1001" s="29"/>
      <c r="D1001" s="29"/>
      <c r="E1001" s="29"/>
      <c r="G1001" s="29"/>
      <c r="R1001" s="27"/>
      <c r="S1001" s="25"/>
      <c r="T1001" s="25"/>
      <c r="U1001" s="25"/>
      <c r="V1001" s="25"/>
      <c r="W1001" s="25"/>
      <c r="X1001" s="25"/>
      <c r="AB1001" s="25"/>
    </row>
    <row r="1002" spans="3:28" ht="15.75" customHeight="1" x14ac:dyDescent="0.25">
      <c r="C1002" s="29"/>
      <c r="D1002" s="29"/>
      <c r="E1002" s="29"/>
      <c r="G1002" s="29"/>
      <c r="R1002" s="27"/>
      <c r="S1002" s="25"/>
      <c r="T1002" s="25"/>
      <c r="U1002" s="25"/>
      <c r="V1002" s="25"/>
      <c r="W1002" s="25"/>
      <c r="X1002" s="25"/>
      <c r="AB1002" s="25"/>
    </row>
    <row r="1003" spans="3:28" ht="15.75" customHeight="1" x14ac:dyDescent="0.25">
      <c r="C1003" s="29"/>
      <c r="D1003" s="29"/>
      <c r="E1003" s="29"/>
      <c r="G1003" s="29"/>
      <c r="R1003" s="27"/>
      <c r="S1003" s="25"/>
      <c r="T1003" s="25"/>
      <c r="U1003" s="25"/>
      <c r="V1003" s="25"/>
      <c r="W1003" s="25"/>
      <c r="X1003" s="25"/>
      <c r="AB1003" s="25"/>
    </row>
  </sheetData>
  <autoFilter ref="K1:V31" xr:uid="{00000000-0009-0000-0000-000003000000}"/>
  <hyperlinks>
    <hyperlink ref="G2" r:id="rId1" xr:uid="{F1987966-6493-436C-B862-28BF5741C140}"/>
    <hyperlink ref="J2" r:id="rId2" xr:uid="{C3F6060C-3FB5-4352-886C-89AA4D1051A6}"/>
    <hyperlink ref="G3" r:id="rId3" xr:uid="{5D849F5B-1E22-4E95-B1BD-2BF22F1DA2FA}"/>
    <hyperlink ref="J3" r:id="rId4" xr:uid="{AAE1B2E4-6028-4561-A711-41EE689FCBAE}"/>
    <hyperlink ref="G4" r:id="rId5" xr:uid="{0428F67D-3E28-4EAE-8A33-BFE342C6262B}"/>
    <hyperlink ref="J4" r:id="rId6" xr:uid="{3E772ACC-D424-48F1-B749-224182DD19F3}"/>
    <hyperlink ref="G5" r:id="rId7" xr:uid="{273B14DC-CEE8-4DFE-B1EF-DFF1293D6D6A}"/>
    <hyperlink ref="J5" r:id="rId8" xr:uid="{B7D52438-6D1B-433D-AA05-39FC28A2F2B9}"/>
    <hyperlink ref="G6" r:id="rId9" xr:uid="{C292EE93-A408-42ED-B327-A2552A26D103}"/>
    <hyperlink ref="J6" r:id="rId10" xr:uid="{2EEE06E1-4F9C-458C-9F4E-DA5799B0EA08}"/>
    <hyperlink ref="G7" r:id="rId11" location="page=169" xr:uid="{46E71902-1011-460D-82EA-CB96B499A603}"/>
    <hyperlink ref="J7" r:id="rId12" xr:uid="{CBE4F1C8-3331-4EAD-BD12-3C41C24B8C3E}"/>
    <hyperlink ref="G8" r:id="rId13" xr:uid="{1C58B695-CA65-42F6-A782-B500DED48E75}"/>
    <hyperlink ref="J8" r:id="rId14" xr:uid="{0DB128C8-2C4A-4C40-95FC-B1EDDA058C41}"/>
    <hyperlink ref="G9" r:id="rId15" xr:uid="{9D7C5773-B395-4480-A83F-EADD4FFAC1B1}"/>
    <hyperlink ref="J9" r:id="rId16" xr:uid="{4C98ADFC-E527-42A7-B8D8-D00CCC6F8CE8}"/>
    <hyperlink ref="G10" r:id="rId17" xr:uid="{17829A0D-40BF-4488-9969-3464B772AFE0}"/>
    <hyperlink ref="J10" r:id="rId18" xr:uid="{987A1C24-1FA0-41B2-93E3-94FCC9DF7A97}"/>
    <hyperlink ref="G11" r:id="rId19" xr:uid="{E7BEBF35-025F-43A5-B624-7C7D29D18600}"/>
    <hyperlink ref="J11" r:id="rId20" xr:uid="{06755F15-535C-466E-8490-BDBDD7D4F47C}"/>
    <hyperlink ref="G12" r:id="rId21" xr:uid="{5E819D71-2BB1-49A4-9618-8B45D93E866C}"/>
    <hyperlink ref="J12" r:id="rId22" xr:uid="{45A01D33-ABFD-436A-9E52-2518B1E28678}"/>
    <hyperlink ref="G13" r:id="rId23" xr:uid="{E87E86F6-D16F-45D1-8DFF-4BAE3DC33BAA}"/>
    <hyperlink ref="J13" r:id="rId24" xr:uid="{B96972A0-B505-404D-BE51-C980DEC6269E}"/>
    <hyperlink ref="G14" r:id="rId25" xr:uid="{EA4EA3A7-5E13-4E83-B9C7-F02C597E22D5}"/>
    <hyperlink ref="J14" r:id="rId26" xr:uid="{C81481B0-991E-478F-9A16-E726AF6FE879}"/>
    <hyperlink ref="C15" r:id="rId27" xr:uid="{242C309C-6FEA-4CE4-AD80-8F745A3D4A45}"/>
    <hyperlink ref="G15" r:id="rId28" xr:uid="{410C2AA9-A3AE-42D3-B6BB-B94F95CCA165}"/>
    <hyperlink ref="J15" r:id="rId29" xr:uid="{D7483BE4-668D-4661-BE3F-0806C9AD20B5}"/>
    <hyperlink ref="C16" r:id="rId30" xr:uid="{22F4C746-97D7-4327-9CC3-57FC4742E5FE}"/>
    <hyperlink ref="G16" r:id="rId31" xr:uid="{1E1A8036-3A74-4AFD-96D3-0CBED14C35CA}"/>
    <hyperlink ref="J16" r:id="rId32" xr:uid="{330DD29D-56FA-4FF3-A14F-06CA031F56FE}"/>
    <hyperlink ref="J17" r:id="rId33" xr:uid="{FD14B27A-CA8D-4231-8BBE-B6E31463EFA2}"/>
    <hyperlink ref="C18" r:id="rId34" location="page=262" xr:uid="{5AA8B7B0-BB8B-4C2B-9590-E6C4468DBBFE}"/>
    <hyperlink ref="G18" r:id="rId35" location="page=150" xr:uid="{87C7277E-98CF-4C1C-A6F3-85DFB39B4E81}"/>
    <hyperlink ref="J18" r:id="rId36" xr:uid="{2E093A1D-712F-4F3B-A2D4-5347BDB709C0}"/>
    <hyperlink ref="C19" r:id="rId37" location="page=269" xr:uid="{1753E165-9670-4A04-9CCE-329453466C4A}"/>
    <hyperlink ref="G19" r:id="rId38" location="page=150" xr:uid="{929F71AD-7E96-4D46-A5D2-7D0A870869ED}"/>
    <hyperlink ref="J19" r:id="rId39" xr:uid="{138CE73A-1B4F-4C61-A334-9E2867A11912}"/>
    <hyperlink ref="C20" r:id="rId40" location="page=262" xr:uid="{6405C8FB-EEE5-4A69-9825-9852CC981456}"/>
    <hyperlink ref="G20" r:id="rId41" location="page=150" xr:uid="{C66AD99E-38A7-406F-A61E-0587A8AB8A61}"/>
    <hyperlink ref="J20" r:id="rId42" xr:uid="{A59D3DE7-3E97-41D0-8DA6-184464E6FAB0}"/>
    <hyperlink ref="C21" r:id="rId43" location="page=269" xr:uid="{DF51F421-E709-4157-AC5C-CC6DFB044B5A}"/>
    <hyperlink ref="G21" r:id="rId44" location="page=150" xr:uid="{5D23F4E5-3CC5-41AA-B223-C43CE376DC35}"/>
    <hyperlink ref="J21" r:id="rId45" xr:uid="{41698D7D-9DE8-4352-8EC0-46C6DF6A4717}"/>
    <hyperlink ref="C22" r:id="rId46" xr:uid="{E6B3A08C-6123-4A38-8B5B-4226D79AA75F}"/>
    <hyperlink ref="G22" r:id="rId47" xr:uid="{7165ABA4-6888-41AF-A359-101E707606B2}"/>
    <hyperlink ref="J22" r:id="rId48" xr:uid="{B7F07771-D7AB-4ED8-8CA6-D83B3F12A0D3}"/>
    <hyperlink ref="C23" r:id="rId49" xr:uid="{BC130D32-2982-46F2-A439-DCF57E04BCC9}"/>
    <hyperlink ref="G23" r:id="rId50" xr:uid="{A30C2C0C-64A2-4F46-B3D9-105DCE9B08A3}"/>
    <hyperlink ref="J23" r:id="rId51" xr:uid="{7E03F257-021E-4CB5-9DDB-FB41873FA7E7}"/>
    <hyperlink ref="C24" r:id="rId52" xr:uid="{0C1A211C-1D29-4268-8EAC-95084609B7BD}"/>
    <hyperlink ref="G24" r:id="rId53" xr:uid="{62EECA2C-E3B6-4347-B6D0-6AC6781C005A}"/>
    <hyperlink ref="J24" r:id="rId54" xr:uid="{9D740533-491C-451A-9F22-F51CBB759926}"/>
    <hyperlink ref="C25" r:id="rId55" xr:uid="{91BC4237-FED8-4CCB-89A3-EEB573CCB3D9}"/>
    <hyperlink ref="G25" r:id="rId56" xr:uid="{E2278138-843B-4A70-8B76-5C9DA92ED1C5}"/>
    <hyperlink ref="J25" r:id="rId57" xr:uid="{88A43DB9-65B3-41A7-8ED4-CDA2B5D4D46A}"/>
    <hyperlink ref="C26" r:id="rId58" location="page=262" xr:uid="{3710FFDB-2348-4C0F-A11B-B9E5A21C98BC}"/>
    <hyperlink ref="G26" r:id="rId59" location="page=150" xr:uid="{741F2D38-7697-4041-A579-0E7CB7FD6086}"/>
    <hyperlink ref="J26" r:id="rId60" xr:uid="{E66A7971-64C0-4659-A8FC-23D948D062B6}"/>
    <hyperlink ref="C27" r:id="rId61" location="page=269" xr:uid="{709CF41B-0F22-4F94-91F3-1943DEE2ECD1}"/>
    <hyperlink ref="G27" r:id="rId62" location="page=150" xr:uid="{17441473-E69E-4516-8B4C-F25E27927886}"/>
    <hyperlink ref="J27" r:id="rId63" xr:uid="{E88E6056-0906-4EEC-AF49-864C30762DE2}"/>
    <hyperlink ref="C28" r:id="rId64" xr:uid="{C85A23DB-198B-485F-AE26-BDA99E876B2F}"/>
    <hyperlink ref="G28" r:id="rId65" xr:uid="{C4835117-443C-49B4-ABFA-99E92D32D3F4}"/>
    <hyperlink ref="J28" r:id="rId66" xr:uid="{3328E39A-39E6-4220-AEB4-3E0A150E7BE4}"/>
    <hyperlink ref="C29" r:id="rId67" xr:uid="{39FF25CC-4FBF-4FA4-8ECE-32E405A422F4}"/>
    <hyperlink ref="G29" r:id="rId68" xr:uid="{178B55B1-4AC1-4B38-8D1A-7BD10A02C62D}"/>
    <hyperlink ref="J29" r:id="rId69" xr:uid="{AFC46832-CBDD-4B2D-BC17-E2852F16CC8C}"/>
    <hyperlink ref="C30" r:id="rId70" xr:uid="{C57AC166-0378-4E43-A0A8-5E3BAC112F92}"/>
    <hyperlink ref="G30" r:id="rId71" xr:uid="{5E2D4609-5300-4838-A0BB-E36D0ECC1345}"/>
    <hyperlink ref="J30" r:id="rId72" xr:uid="{0DA515FB-F495-42C2-B817-3687BD7CC0AF}"/>
    <hyperlink ref="C31" r:id="rId73" location="page=262" xr:uid="{7A2B1236-0986-4C3A-AB52-F59C2F297947}"/>
    <hyperlink ref="G31" r:id="rId74" location="page=150" xr:uid="{E21F0CE6-6309-4226-B806-C792A378BE93}"/>
    <hyperlink ref="J31" r:id="rId75" xr:uid="{042BF57C-433E-4F42-90B0-98909A81306C}"/>
    <hyperlink ref="C32" r:id="rId76" location="page=269" xr:uid="{9B776592-C98A-46D2-A17F-30C32B9A908D}"/>
    <hyperlink ref="G32" r:id="rId77" location="page=150" xr:uid="{B3796025-93A0-43AB-AE15-DF86C7EF1436}"/>
    <hyperlink ref="J32" r:id="rId78" xr:uid="{93F434DA-9419-4C5E-A224-07068C113EF4}"/>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8ce7efe-c353-4cf8-9d4c-148e26a147e3" xsi:nil="true"/>
    <Dataextractedfrom50statebiogasprofilesinpdf xmlns="65950468-3135-4891-ae74-8a1589473272" xsi:nil="true"/>
    <lcf76f155ced4ddcb4097134ff3c332f xmlns="65950468-3135-4891-ae74-8a158947327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EA8C0B3A98985478596F957EEE5A42B" ma:contentTypeVersion="15" ma:contentTypeDescription="Create a new document." ma:contentTypeScope="" ma:versionID="813a874e57bc7ee77ed2d675827f2fdd">
  <xsd:schema xmlns:xsd="http://www.w3.org/2001/XMLSchema" xmlns:xs="http://www.w3.org/2001/XMLSchema" xmlns:p="http://schemas.microsoft.com/office/2006/metadata/properties" xmlns:ns2="65950468-3135-4891-ae74-8a1589473272" xmlns:ns3="78ce7efe-c353-4cf8-9d4c-148e26a147e3" targetNamespace="http://schemas.microsoft.com/office/2006/metadata/properties" ma:root="true" ma:fieldsID="52589cb147cfc41901144a84263f1621" ns2:_="" ns3:_="">
    <xsd:import namespace="65950468-3135-4891-ae74-8a1589473272"/>
    <xsd:import namespace="78ce7efe-c353-4cf8-9d4c-148e26a147e3"/>
    <xsd:element name="properties">
      <xsd:complexType>
        <xsd:sequence>
          <xsd:element name="documentManagement">
            <xsd:complexType>
              <xsd:all>
                <xsd:element ref="ns2:Dataextractedfrom50statebiogasprofilesinpdf" minOccurs="0"/>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950468-3135-4891-ae74-8a1589473272" elementFormDefault="qualified">
    <xsd:import namespace="http://schemas.microsoft.com/office/2006/documentManagement/types"/>
    <xsd:import namespace="http://schemas.microsoft.com/office/infopath/2007/PartnerControls"/>
    <xsd:element name="Dataextractedfrom50statebiogasprofilesinpdf" ma:index="1" nillable="true" ma:displayName="Description of the file" ma:format="Dropdown" ma:internalName="Dataextractedfrom50statebiogasprofilesinpdf"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7834da80-57da-4863-8816-2e6886d1e860"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hidden="true" ma:internalName="MediaServiceOCR"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8ce7efe-c353-4cf8-9d4c-148e26a147e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9733b38-e298-4ed0-a612-8f297b01c3f3}" ma:internalName="TaxCatchAll" ma:readOnly="false" ma:showField="CatchAllData" ma:web="78ce7efe-c353-4cf8-9d4c-148e26a147e3">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E0FBAF-579E-429E-B254-9759185C8EB4}">
  <ds:schemaRefs>
    <ds:schemaRef ds:uri="http://schemas.microsoft.com/office/2006/documentManagement/types"/>
    <ds:schemaRef ds:uri="65950468-3135-4891-ae74-8a1589473272"/>
    <ds:schemaRef ds:uri="http://purl.org/dc/elements/1.1/"/>
    <ds:schemaRef ds:uri="http://schemas.openxmlformats.org/package/2006/metadata/core-properties"/>
    <ds:schemaRef ds:uri="http://www.w3.org/XML/1998/namespace"/>
    <ds:schemaRef ds:uri="78ce7efe-c353-4cf8-9d4c-148e26a147e3"/>
    <ds:schemaRef ds:uri="http://purl.org/dc/terms/"/>
    <ds:schemaRef ds:uri="http://schemas.microsoft.com/office/infopath/2007/PartnerControl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8D085DC7-2B76-4A87-9F5C-038FAA97CFCC}">
  <ds:schemaRefs>
    <ds:schemaRef ds:uri="http://schemas.microsoft.com/sharepoint/v3/contenttype/forms"/>
  </ds:schemaRefs>
</ds:datastoreItem>
</file>

<file path=customXml/itemProps3.xml><?xml version="1.0" encoding="utf-8"?>
<ds:datastoreItem xmlns:ds="http://schemas.openxmlformats.org/officeDocument/2006/customXml" ds:itemID="{47952F0A-656C-49A9-873F-B128AEF0E2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950468-3135-4891-ae74-8a1589473272"/>
    <ds:schemaRef ds:uri="78ce7efe-c353-4cf8-9d4c-148e26a147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OshKosh Locations by TAP</vt:lpstr>
      <vt:lpstr>OshKosh Data</vt:lpstr>
      <vt:lpstr>Additional Data Info</vt:lpstr>
      <vt:lpstr>State NEM Policies</vt:lpstr>
    </vt:vector>
  </TitlesOfParts>
  <Company>North Carolina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Lysenko</dc:creator>
  <cp:lastModifiedBy>Becker, William</cp:lastModifiedBy>
  <dcterms:created xsi:type="dcterms:W3CDTF">2024-01-16T18:37:58Z</dcterms:created>
  <dcterms:modified xsi:type="dcterms:W3CDTF">2024-04-10T03:59:34Z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0x0101002EA8C0B3A98985478596F957EEE5A42B</vt:lpwstr>
  </property>
  <property fmtid="{D5CDD505-2E9C-101B-9397-08002B2CF9AE}" pid="3" name="MSIP_Label_95965d95-ecc0-4720-b759-1f33c42ed7da_Enabled">
    <vt:lpwstr>true</vt:lpwstr>
  </property>
  <property fmtid="{D5CDD505-2E9C-101B-9397-08002B2CF9AE}" pid="4" name="MSIP_Label_95965d95-ecc0-4720-b759-1f33c42ed7da_SetDate">
    <vt:lpwstr>2024-03-05T21:43:44Z</vt:lpwstr>
  </property>
  <property fmtid="{D5CDD505-2E9C-101B-9397-08002B2CF9AE}" pid="5" name="MSIP_Label_95965d95-ecc0-4720-b759-1f33c42ed7da_Method">
    <vt:lpwstr>Standard</vt:lpwstr>
  </property>
  <property fmtid="{D5CDD505-2E9C-101B-9397-08002B2CF9AE}" pid="6" name="MSIP_Label_95965d95-ecc0-4720-b759-1f33c42ed7da_Name">
    <vt:lpwstr>General</vt:lpwstr>
  </property>
  <property fmtid="{D5CDD505-2E9C-101B-9397-08002B2CF9AE}" pid="7" name="MSIP_Label_95965d95-ecc0-4720-b759-1f33c42ed7da_SiteId">
    <vt:lpwstr>a0f29d7e-28cd-4f54-8442-7885aee7c080</vt:lpwstr>
  </property>
  <property fmtid="{D5CDD505-2E9C-101B-9397-08002B2CF9AE}" pid="8" name="MSIP_Label_95965d95-ecc0-4720-b759-1f33c42ed7da_ActionId">
    <vt:lpwstr>c59ebde7-0515-4bf0-b750-77acedb44aa0</vt:lpwstr>
  </property>
  <property fmtid="{D5CDD505-2E9C-101B-9397-08002B2CF9AE}" pid="9" name="MSIP_Label_95965d95-ecc0-4720-b759-1f33c42ed7da_ContentBits">
    <vt:lpwstr>0</vt:lpwstr>
  </property>
  <property fmtid="{D5CDD505-2E9C-101B-9397-08002B2CF9AE}" pid="10" name="{A44787D4-0540-4523-9961-78E4036D8C6D}">
    <vt:lpwstr>{6C74298D-7D5F-46F5-98E5-2AB83C67FB39}</vt:lpwstr>
  </property>
  <property fmtid="{D5CDD505-2E9C-101B-9397-08002B2CF9AE}" pid="11" name="MediaServiceImageTags">
    <vt:lpwstr/>
  </property>
</Properties>
</file>