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wiw\project D\Student rocket\resurrection\nozzle cad\FINAL PARTS\parts\ESSENCE\PRAKHAR 1\"/>
    </mc:Choice>
  </mc:AlternateContent>
  <xr:revisionPtr revIDLastSave="0" documentId="8_{DCD228EB-53ED-4B14-9189-287B3499D678}" xr6:coauthVersionLast="47" xr6:coauthVersionMax="47" xr10:uidLastSave="{00000000-0000-0000-0000-000000000000}"/>
  <bookViews>
    <workbookView xWindow="-108" yWindow="-108" windowWidth="23256" windowHeight="12456" xr2:uid="{71023854-3FD0-493F-9B22-8BB19DF66897}"/>
  </bookViews>
  <sheets>
    <sheet name="thrust_vs_t" sheetId="1" r:id="rId1"/>
    <sheet name="HOOP STRES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G3" i="3"/>
  <c r="G4" i="3"/>
  <c r="G5" i="3"/>
  <c r="G6" i="3"/>
  <c r="G7" i="3"/>
  <c r="F3" i="3"/>
  <c r="F4" i="3"/>
  <c r="F5" i="3"/>
  <c r="F6" i="3"/>
  <c r="F7" i="3"/>
  <c r="D3" i="3"/>
  <c r="D4" i="3"/>
  <c r="D5" i="3"/>
  <c r="D6" i="3"/>
  <c r="D7" i="3"/>
  <c r="G2" i="3"/>
  <c r="F2" i="3"/>
  <c r="D2" i="3"/>
  <c r="G6" i="2"/>
  <c r="G7" i="2"/>
  <c r="G5" i="2"/>
  <c r="S15" i="1" l="1"/>
  <c r="D3" i="1" l="1"/>
  <c r="C4" i="1" s="1"/>
  <c r="E3" i="1" l="1"/>
  <c r="D4" i="1"/>
  <c r="C5" i="1" s="1"/>
  <c r="E4" i="1" l="1"/>
  <c r="D5" i="1"/>
  <c r="C6" i="1" s="1"/>
  <c r="D6" i="1" l="1"/>
  <c r="C7" i="1" s="1"/>
  <c r="E5" i="1"/>
  <c r="E6" i="1" l="1"/>
  <c r="D7" i="1"/>
  <c r="C8" i="1" s="1"/>
  <c r="E7" i="1" l="1"/>
  <c r="D8" i="1"/>
  <c r="C9" i="1" s="1"/>
  <c r="E8" i="1" l="1"/>
  <c r="D9" i="1"/>
  <c r="C10" i="1" s="1"/>
  <c r="D10" i="1" l="1"/>
  <c r="C11" i="1" s="1"/>
  <c r="E9" i="1"/>
  <c r="E10" i="1" l="1"/>
  <c r="D11" i="1"/>
  <c r="C12" i="1" s="1"/>
  <c r="D12" i="1" l="1"/>
  <c r="C13" i="1" s="1"/>
  <c r="E11" i="1"/>
  <c r="D13" i="1" l="1"/>
  <c r="C14" i="1" s="1"/>
  <c r="E12" i="1"/>
  <c r="D14" i="1" l="1"/>
  <c r="C15" i="1" s="1"/>
  <c r="E13" i="1"/>
  <c r="E14" i="1" l="1"/>
  <c r="D15" i="1"/>
  <c r="C16" i="1" s="1"/>
  <c r="D16" i="1" l="1"/>
  <c r="C17" i="1" s="1"/>
  <c r="E15" i="1"/>
  <c r="D17" i="1" l="1"/>
  <c r="C18" i="1" s="1"/>
  <c r="E16" i="1"/>
  <c r="D18" i="1" l="1"/>
  <c r="C19" i="1" s="1"/>
  <c r="E17" i="1"/>
  <c r="E18" i="1" l="1"/>
  <c r="D19" i="1"/>
  <c r="C20" i="1" s="1"/>
  <c r="D20" i="1" l="1"/>
  <c r="C21" i="1" s="1"/>
  <c r="E19" i="1"/>
  <c r="E20" i="1" l="1"/>
  <c r="D21" i="1"/>
  <c r="C22" i="1" s="1"/>
  <c r="E21" i="1" l="1"/>
  <c r="D22" i="1"/>
  <c r="C23" i="1" s="1"/>
  <c r="D23" i="1" l="1"/>
  <c r="C24" i="1" s="1"/>
  <c r="E22" i="1"/>
  <c r="E23" i="1" l="1"/>
  <c r="D24" i="1"/>
  <c r="C25" i="1" s="1"/>
  <c r="D25" i="1" l="1"/>
  <c r="C26" i="1" s="1"/>
  <c r="E24" i="1"/>
  <c r="E25" i="1" l="1"/>
  <c r="D26" i="1"/>
  <c r="C27" i="1" s="1"/>
  <c r="D27" i="1" l="1"/>
  <c r="C28" i="1" s="1"/>
  <c r="E26" i="1"/>
  <c r="E27" i="1" l="1"/>
  <c r="D28" i="1"/>
  <c r="C29" i="1" s="1"/>
  <c r="D29" i="1" l="1"/>
  <c r="C30" i="1" s="1"/>
  <c r="E28" i="1"/>
  <c r="E29" i="1" l="1"/>
  <c r="D30" i="1"/>
  <c r="C31" i="1" s="1"/>
  <c r="D31" i="1" l="1"/>
  <c r="C32" i="1" s="1"/>
  <c r="E30" i="1"/>
  <c r="E31" i="1" l="1"/>
  <c r="D32" i="1"/>
  <c r="C33" i="1" s="1"/>
  <c r="D33" i="1" l="1"/>
  <c r="C34" i="1" s="1"/>
  <c r="E32" i="1"/>
  <c r="E33" i="1" l="1"/>
  <c r="D34" i="1"/>
  <c r="C35" i="1" s="1"/>
  <c r="D35" i="1" l="1"/>
  <c r="C36" i="1" s="1"/>
  <c r="E34" i="1"/>
  <c r="E35" i="1" l="1"/>
  <c r="D36" i="1"/>
  <c r="C37" i="1" s="1"/>
  <c r="D37" i="1" l="1"/>
  <c r="C38" i="1" s="1"/>
  <c r="E36" i="1"/>
  <c r="E37" i="1" l="1"/>
  <c r="D38" i="1"/>
  <c r="C39" i="1" s="1"/>
  <c r="D39" i="1" l="1"/>
  <c r="C40" i="1" s="1"/>
  <c r="E38" i="1"/>
  <c r="D40" i="1" l="1"/>
  <c r="C41" i="1" s="1"/>
  <c r="E39" i="1"/>
  <c r="D41" i="1" l="1"/>
  <c r="C42" i="1" s="1"/>
  <c r="E40" i="1"/>
  <c r="E41" i="1" l="1"/>
  <c r="D42" i="1"/>
  <c r="C43" i="1" s="1"/>
  <c r="D43" i="1" l="1"/>
  <c r="C44" i="1" s="1"/>
  <c r="E42" i="1"/>
  <c r="E43" i="1" l="1"/>
  <c r="D44" i="1"/>
  <c r="C45" i="1" s="1"/>
  <c r="D45" i="1" l="1"/>
  <c r="C46" i="1" s="1"/>
  <c r="E44" i="1"/>
  <c r="E45" i="1" l="1"/>
  <c r="D46" i="1"/>
  <c r="C47" i="1" s="1"/>
  <c r="D47" i="1" l="1"/>
  <c r="C48" i="1" s="1"/>
  <c r="E46" i="1"/>
  <c r="E47" i="1" l="1"/>
  <c r="D48" i="1"/>
  <c r="C49" i="1" s="1"/>
  <c r="D49" i="1" l="1"/>
  <c r="C50" i="1" s="1"/>
  <c r="E48" i="1"/>
  <c r="E49" i="1" l="1"/>
  <c r="D50" i="1"/>
  <c r="C51" i="1" s="1"/>
  <c r="D51" i="1" l="1"/>
  <c r="C52" i="1" s="1"/>
  <c r="E50" i="1"/>
  <c r="E51" i="1" l="1"/>
  <c r="D52" i="1"/>
  <c r="C53" i="1" s="1"/>
  <c r="D53" i="1" l="1"/>
  <c r="C54" i="1" s="1"/>
  <c r="E52" i="1"/>
  <c r="E53" i="1" l="1"/>
  <c r="D54" i="1"/>
  <c r="C55" i="1" s="1"/>
  <c r="D55" i="1" l="1"/>
  <c r="C56" i="1" s="1"/>
  <c r="E54" i="1"/>
  <c r="E55" i="1" l="1"/>
  <c r="D56" i="1"/>
  <c r="C57" i="1" s="1"/>
  <c r="D57" i="1" l="1"/>
  <c r="C58" i="1" s="1"/>
  <c r="E56" i="1"/>
  <c r="E57" i="1" l="1"/>
  <c r="D58" i="1"/>
  <c r="C59" i="1" s="1"/>
  <c r="D59" i="1" l="1"/>
  <c r="C60" i="1" s="1"/>
  <c r="E58" i="1"/>
  <c r="E59" i="1" l="1"/>
  <c r="D60" i="1"/>
  <c r="C61" i="1" s="1"/>
  <c r="D61" i="1" l="1"/>
  <c r="C62" i="1" s="1"/>
  <c r="E60" i="1"/>
  <c r="E61" i="1" l="1"/>
  <c r="D62" i="1"/>
  <c r="C63" i="1" s="1"/>
  <c r="D63" i="1" l="1"/>
  <c r="C64" i="1" s="1"/>
  <c r="E62" i="1"/>
  <c r="E63" i="1" l="1"/>
  <c r="D64" i="1"/>
  <c r="C65" i="1" s="1"/>
  <c r="D65" i="1" l="1"/>
  <c r="C66" i="1" s="1"/>
  <c r="E64" i="1"/>
  <c r="E65" i="1" l="1"/>
  <c r="D66" i="1"/>
  <c r="C67" i="1" s="1"/>
  <c r="D67" i="1" l="1"/>
  <c r="C68" i="1" s="1"/>
  <c r="E66" i="1"/>
  <c r="E67" i="1" l="1"/>
  <c r="D68" i="1"/>
  <c r="C69" i="1" s="1"/>
  <c r="D69" i="1" l="1"/>
  <c r="C70" i="1" s="1"/>
  <c r="E68" i="1"/>
  <c r="D70" i="1" l="1"/>
  <c r="C71" i="1" s="1"/>
  <c r="E69" i="1"/>
  <c r="D71" i="1" l="1"/>
  <c r="E70" i="1"/>
  <c r="C72" i="1" l="1"/>
  <c r="D72" i="1" s="1"/>
  <c r="E71" i="1"/>
  <c r="C73" i="1" l="1"/>
  <c r="D73" i="1"/>
  <c r="C74" i="1" s="1"/>
  <c r="E72" i="1"/>
  <c r="E73" i="1"/>
  <c r="D74" i="1"/>
  <c r="E74" i="1" l="1"/>
</calcChain>
</file>

<file path=xl/sharedStrings.xml><?xml version="1.0" encoding="utf-8"?>
<sst xmlns="http://schemas.openxmlformats.org/spreadsheetml/2006/main" count="57" uniqueCount="47">
  <si>
    <t>Time(s)</t>
  </si>
  <si>
    <t>Thrust(N)</t>
  </si>
  <si>
    <t>Acc( m/s^2)</t>
  </si>
  <si>
    <t>Velocity</t>
  </si>
  <si>
    <t>HEIGHT</t>
  </si>
  <si>
    <t xml:space="preserve">Weight </t>
  </si>
  <si>
    <t>Nose cone</t>
  </si>
  <si>
    <t>BODY</t>
  </si>
  <si>
    <t>Fins</t>
  </si>
  <si>
    <t>Ejection system</t>
  </si>
  <si>
    <t>x</t>
  </si>
  <si>
    <t>parachute</t>
  </si>
  <si>
    <t>Blackpoeder</t>
  </si>
  <si>
    <t>cords</t>
  </si>
  <si>
    <t>Motor</t>
  </si>
  <si>
    <t>Casing</t>
  </si>
  <si>
    <t>Fuel</t>
  </si>
  <si>
    <t>Mseal</t>
  </si>
  <si>
    <t>Total</t>
  </si>
  <si>
    <t>nearly 600gms</t>
  </si>
  <si>
    <t xml:space="preserve"> </t>
  </si>
  <si>
    <t>Thrust = 25</t>
  </si>
  <si>
    <t>s.no</t>
  </si>
  <si>
    <t>type</t>
  </si>
  <si>
    <t>hmax = 334 cm</t>
  </si>
  <si>
    <t>core</t>
  </si>
  <si>
    <t>nozzle</t>
  </si>
  <si>
    <t>CHA</t>
  </si>
  <si>
    <t>DHA</t>
  </si>
  <si>
    <t>TD (m)</t>
  </si>
  <si>
    <t>ED (m)</t>
  </si>
  <si>
    <t>CORE DIA(m)</t>
  </si>
  <si>
    <t>length(cm)</t>
  </si>
  <si>
    <t>thrust (N)</t>
  </si>
  <si>
    <t>hmax (m)</t>
  </si>
  <si>
    <t>Y/N</t>
  </si>
  <si>
    <t>not nozzle</t>
  </si>
  <si>
    <t>TL(cm)</t>
  </si>
  <si>
    <t>total length</t>
  </si>
  <si>
    <t>isp</t>
  </si>
  <si>
    <t>Inner Diameter (D)</t>
  </si>
  <si>
    <t>Length (L)</t>
  </si>
  <si>
    <t>Wall Thickness (t)</t>
  </si>
  <si>
    <t>S.NO</t>
  </si>
  <si>
    <t>Internal Pressure (P) (Pa)</t>
  </si>
  <si>
    <t>Inner Radius</t>
  </si>
  <si>
    <t>Hoop Stress (σₕ)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</si>
</sst>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thrust_vs_t!$B$1</c:f>
              <c:strCache>
                <c:ptCount val="1"/>
                <c:pt idx="0">
                  <c:v>Thrust(N)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thrust_vs_t!$A$2:$A$44</c:f>
              <c:numCache>
                <c:formatCode>General</c:formatCode>
                <c:ptCount val="43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</c:numCache>
            </c:numRef>
          </c:xVal>
          <c:yVal>
            <c:numRef>
              <c:f>thrust_vs_t!$B$2:$B$44</c:f>
              <c:numCache>
                <c:formatCode>General</c:formatCode>
                <c:ptCount val="43"/>
                <c:pt idx="0">
                  <c:v>0</c:v>
                </c:pt>
                <c:pt idx="1">
                  <c:v>114.72109</c:v>
                </c:pt>
                <c:pt idx="2">
                  <c:v>118.66777999999999</c:v>
                </c:pt>
                <c:pt idx="3">
                  <c:v>122.57535</c:v>
                </c:pt>
                <c:pt idx="4">
                  <c:v>126.44399</c:v>
                </c:pt>
                <c:pt idx="5">
                  <c:v>130.27388999999999</c:v>
                </c:pt>
                <c:pt idx="6">
                  <c:v>134.06521000000001</c:v>
                </c:pt>
                <c:pt idx="7">
                  <c:v>137.81814</c:v>
                </c:pt>
                <c:pt idx="8">
                  <c:v>141.53282999999999</c:v>
                </c:pt>
                <c:pt idx="9">
                  <c:v>145.20941999999999</c:v>
                </c:pt>
                <c:pt idx="10">
                  <c:v>152.95201</c:v>
                </c:pt>
                <c:pt idx="11">
                  <c:v>161.11371</c:v>
                </c:pt>
                <c:pt idx="12">
                  <c:v>169.5933</c:v>
                </c:pt>
                <c:pt idx="13">
                  <c:v>178.39654999999999</c:v>
                </c:pt>
                <c:pt idx="14">
                  <c:v>187.52869000000001</c:v>
                </c:pt>
                <c:pt idx="15">
                  <c:v>196.99432999999999</c:v>
                </c:pt>
                <c:pt idx="16">
                  <c:v>206.79739000000001</c:v>
                </c:pt>
                <c:pt idx="17">
                  <c:v>216.941</c:v>
                </c:pt>
                <c:pt idx="18">
                  <c:v>227.42743999999999</c:v>
                </c:pt>
                <c:pt idx="19">
                  <c:v>238.25806</c:v>
                </c:pt>
                <c:pt idx="20">
                  <c:v>249.43315999999999</c:v>
                </c:pt>
                <c:pt idx="21">
                  <c:v>260.95193999999998</c:v>
                </c:pt>
                <c:pt idx="22">
                  <c:v>272.81238000000002</c:v>
                </c:pt>
                <c:pt idx="23">
                  <c:v>285.01116999999999</c:v>
                </c:pt>
                <c:pt idx="24">
                  <c:v>292.12337000000002</c:v>
                </c:pt>
                <c:pt idx="25">
                  <c:v>298.34017</c:v>
                </c:pt>
                <c:pt idx="26">
                  <c:v>304.46895999999998</c:v>
                </c:pt>
                <c:pt idx="27">
                  <c:v>310.50869999999998</c:v>
                </c:pt>
                <c:pt idx="28">
                  <c:v>316.45843000000002</c:v>
                </c:pt>
                <c:pt idx="29">
                  <c:v>322.31720000000001</c:v>
                </c:pt>
                <c:pt idx="30">
                  <c:v>328.08411000000001</c:v>
                </c:pt>
                <c:pt idx="31">
                  <c:v>333.75828000000001</c:v>
                </c:pt>
                <c:pt idx="32">
                  <c:v>339.33886999999999</c:v>
                </c:pt>
                <c:pt idx="33">
                  <c:v>344.82508000000001</c:v>
                </c:pt>
                <c:pt idx="34">
                  <c:v>350.21613000000002</c:v>
                </c:pt>
                <c:pt idx="35">
                  <c:v>355.51125999999999</c:v>
                </c:pt>
                <c:pt idx="36">
                  <c:v>360.70976999999999</c:v>
                </c:pt>
                <c:pt idx="37">
                  <c:v>365.81094000000002</c:v>
                </c:pt>
                <c:pt idx="38">
                  <c:v>370.81412</c:v>
                </c:pt>
                <c:pt idx="39">
                  <c:v>375.71866</c:v>
                </c:pt>
                <c:pt idx="40">
                  <c:v>380.52391999999998</c:v>
                </c:pt>
                <c:pt idx="41">
                  <c:v>385.22931999999997</c:v>
                </c:pt>
                <c:pt idx="42">
                  <c:v>389.83427999999998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F-411F-B3A8-7B98D267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37439"/>
        <c:axId val="1080233119"/>
      </c:scatterChart>
      <c:valAx>
        <c:axId val="10802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3119"/>
        <c:crosses val="autoZero"/>
        <c:crossBetween val="midCat"/>
      </c:valAx>
      <c:valAx>
        <c:axId val="10802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height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thrust_vs_t!$A$2:$A$74</c:f>
              <c:numCache>
                <c:formatCode>General</c:formatCode>
                <c:ptCount val="73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2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</c:numCache>
            </c:numRef>
          </c:xVal>
          <c:yVal>
            <c:numRef>
              <c:f>thrust_vs_t!$E$2:$E$74</c:f>
              <c:numCache>
                <c:formatCode>General</c:formatCode>
                <c:ptCount val="73"/>
                <c:pt idx="0">
                  <c:v>0</c:v>
                </c:pt>
                <c:pt idx="1">
                  <c:v>2.6473022499999999E-2</c:v>
                </c:pt>
                <c:pt idx="2">
                  <c:v>0.13334968253723911</c:v>
                </c:pt>
                <c:pt idx="3">
                  <c:v>0.35003174341416887</c:v>
                </c:pt>
                <c:pt idx="4">
                  <c:v>0.68035381543275864</c:v>
                </c:pt>
                <c:pt idx="5">
                  <c:v>1.128037408551775</c:v>
                </c:pt>
                <c:pt idx="6">
                  <c:v>1.6966816139549852</c:v>
                </c:pt>
                <c:pt idx="7">
                  <c:v>2.3897557906636493</c:v>
                </c:pt>
                <c:pt idx="8">
                  <c:v>3.2105923710179418</c:v>
                </c:pt>
                <c:pt idx="9">
                  <c:v>4.162379825193943</c:v>
                </c:pt>
                <c:pt idx="10">
                  <c:v>5.2491818283779992</c:v>
                </c:pt>
                <c:pt idx="11">
                  <c:v>6.477067385726496</c:v>
                </c:pt>
                <c:pt idx="12">
                  <c:v>7.8532689253242873</c:v>
                </c:pt>
                <c:pt idx="13">
                  <c:v>9.3851967211696898</c:v>
                </c:pt>
                <c:pt idx="14">
                  <c:v>11.080394990847216</c:v>
                </c:pt>
                <c:pt idx="15">
                  <c:v>12.94652557182032</c:v>
                </c:pt>
                <c:pt idx="16">
                  <c:v>14.991349702459878</c:v>
                </c:pt>
                <c:pt idx="17">
                  <c:v>17.22270777702974</c:v>
                </c:pt>
                <c:pt idx="18">
                  <c:v>19.648497054415223</c:v>
                </c:pt>
                <c:pt idx="19">
                  <c:v>22.276647333707594</c:v>
                </c:pt>
                <c:pt idx="20">
                  <c:v>25.115094627435532</c:v>
                </c:pt>
                <c:pt idx="21">
                  <c:v>28.171752885345306</c:v>
                </c:pt>
                <c:pt idx="22">
                  <c:v>31.454483860430162</c:v>
                </c:pt>
                <c:pt idx="23">
                  <c:v>34.971065236330034</c:v>
                </c:pt>
                <c:pt idx="24">
                  <c:v>38.727802108183944</c:v>
                </c:pt>
                <c:pt idx="25">
                  <c:v>42.727847114824492</c:v>
                </c:pt>
                <c:pt idx="26">
                  <c:v>46.972166741480017</c:v>
                </c:pt>
                <c:pt idx="27">
                  <c:v>51.461037399296657</c:v>
                </c:pt>
                <c:pt idx="28">
                  <c:v>56.194274087394085</c:v>
                </c:pt>
                <c:pt idx="29">
                  <c:v>61.171242445399834</c:v>
                </c:pt>
                <c:pt idx="30">
                  <c:v>66.390870869049692</c:v>
                </c:pt>
                <c:pt idx="31">
                  <c:v>71.851664952082089</c:v>
                </c:pt>
                <c:pt idx="32">
                  <c:v>77.551724109567544</c:v>
                </c:pt>
                <c:pt idx="33">
                  <c:v>83.488760185770658</c:v>
                </c:pt>
                <c:pt idx="34">
                  <c:v>89.660117824624862</c:v>
                </c:pt>
                <c:pt idx="35">
                  <c:v>96.062796353312294</c:v>
                </c:pt>
                <c:pt idx="36">
                  <c:v>102.69347293193022</c:v>
                </c:pt>
                <c:pt idx="37">
                  <c:v>109.54852670959906</c:v>
                </c:pt>
                <c:pt idx="38">
                  <c:v>116.62406371698877</c:v>
                </c:pt>
                <c:pt idx="39">
                  <c:v>123.91594224234463</c:v>
                </c:pt>
                <c:pt idx="40">
                  <c:v>131.41979842700258</c:v>
                </c:pt>
                <c:pt idx="41">
                  <c:v>139.13107183691767</c:v>
                </c:pt>
                <c:pt idx="42">
                  <c:v>147.04503079348171</c:v>
                </c:pt>
                <c:pt idx="43">
                  <c:v>155.05821267867984</c:v>
                </c:pt>
                <c:pt idx="44">
                  <c:v>162.96974634514373</c:v>
                </c:pt>
                <c:pt idx="45">
                  <c:v>170.68223061688479</c:v>
                </c:pt>
                <c:pt idx="46">
                  <c:v>178.20274400086706</c:v>
                </c:pt>
                <c:pt idx="47">
                  <c:v>185.5403399261061</c:v>
                </c:pt>
                <c:pt idx="48">
                  <c:v>192.70348408952702</c:v>
                </c:pt>
                <c:pt idx="49">
                  <c:v>199.70004999301096</c:v>
                </c:pt>
                <c:pt idx="50">
                  <c:v>206.53737222133091</c:v>
                </c:pt>
                <c:pt idx="51">
                  <c:v>213.22229505680289</c:v>
                </c:pt>
                <c:pt idx="52">
                  <c:v>219.76121571204487</c:v>
                </c:pt>
                <c:pt idx="53">
                  <c:v>226.16012285766169</c:v>
                </c:pt>
                <c:pt idx="54">
                  <c:v>232.42463105015736</c:v>
                </c:pt>
                <c:pt idx="55">
                  <c:v>238.56001157647606</c:v>
                </c:pt>
                <c:pt idx="56">
                  <c:v>244.57122015679414</c:v>
                </c:pt>
                <c:pt idx="57">
                  <c:v>250.46292188458176</c:v>
                </c:pt>
                <c:pt idx="58">
                  <c:v>256.23951373034521</c:v>
                </c:pt>
                <c:pt idx="59">
                  <c:v>261.90514489107647</c:v>
                </c:pt>
                <c:pt idx="60">
                  <c:v>267.46373522985414</c:v>
                </c:pt>
                <c:pt idx="61">
                  <c:v>272.91899201810173</c:v>
                </c:pt>
                <c:pt idx="62">
                  <c:v>278.27442516577554</c:v>
                </c:pt>
                <c:pt idx="63">
                  <c:v>283.53336110145602</c:v>
                </c:pt>
                <c:pt idx="64">
                  <c:v>288.69895544432455</c:v>
                </c:pt>
                <c:pt idx="65">
                  <c:v>302.03543002722733</c:v>
                </c:pt>
                <c:pt idx="66">
                  <c:v>441.08752464490607</c:v>
                </c:pt>
                <c:pt idx="67">
                  <c:v>422.93748862782263</c:v>
                </c:pt>
                <c:pt idx="68">
                  <c:v>396.7092144597645</c:v>
                </c:pt>
                <c:pt idx="69">
                  <c:v>366.43816522834271</c:v>
                </c:pt>
                <c:pt idx="70">
                  <c:v>331.29579482926101</c:v>
                </c:pt>
                <c:pt idx="71">
                  <c:v>290.45605362085644</c:v>
                </c:pt>
                <c:pt idx="72">
                  <c:v>242.78498823810105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8-4D52-944B-8B5EEE9B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3280"/>
        <c:axId val="838770480"/>
      </c:scatterChart>
      <c:valAx>
        <c:axId val="8387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70480"/>
        <c:crosses val="autoZero"/>
        <c:crossBetween val="midCat"/>
      </c:valAx>
      <c:valAx>
        <c:axId val="838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313777</xdr:colOff>
      <xdr:row>19</xdr:row>
      <xdr:rowOff>30636</xdr:rowOff>
    </xdr:from>
    <xdr:to>
      <xdr:col>29</xdr:col>
      <xdr:colOff>504172</xdr:colOff>
      <xdr:row>41</xdr:row>
      <xdr:rowOff>72546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2847A-F057-706F-C5D4-9B63B55C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542795</xdr:colOff>
      <xdr:row>9</xdr:row>
      <xdr:rowOff>173276</xdr:rowOff>
    </xdr:from>
    <xdr:to>
      <xdr:col>16</xdr:col>
      <xdr:colOff>83507</xdr:colOff>
      <xdr:row>24</xdr:row>
      <xdr:rowOff>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EBB4A-B9AC-DC2A-4F90-EC97F1F6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195764</xdr:colOff>
      <xdr:row>2</xdr:row>
      <xdr:rowOff>23795</xdr:rowOff>
    </xdr:from>
    <xdr:to>
      <xdr:col>14</xdr:col>
      <xdr:colOff>1752600</xdr:colOff>
      <xdr:row>2</xdr:row>
      <xdr:rowOff>899160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BF61AB-144C-FDD2-FC0B-374BCD02B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4844" y="389555"/>
          <a:ext cx="1556836" cy="875365"/>
        </a:xfrm>
        <a:prstGeom prst="rect">
          <a:avLst/>
        </a:prstGeom>
      </xdr:spPr>
    </xdr:pic>
    <xdr:clientData/>
  </xdr:twoCellAnchor>
  <xdr:twoCellAnchor editAs="oneCell">
    <xdr:from>
      <xdr:col>14</xdr:col>
      <xdr:colOff>83820</xdr:colOff>
      <xdr:row>4</xdr:row>
      <xdr:rowOff>137160</xdr:rowOff>
    </xdr:from>
    <xdr:to>
      <xdr:col>14</xdr:col>
      <xdr:colOff>1912620</xdr:colOff>
      <xdr:row>4</xdr:row>
      <xdr:rowOff>1125108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5697F9-44EC-0A2F-0B27-45EAA93C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2377440"/>
          <a:ext cx="1828800" cy="987948"/>
        </a:xfrm>
        <a:prstGeom prst="rect">
          <a:avLst/>
        </a:prstGeom>
      </xdr:spPr>
    </xdr:pic>
    <xdr:clientData/>
  </xdr:twoCellAnchor>
  <xdr:twoCellAnchor editAs="oneCell">
    <xdr:from>
      <xdr:col>14</xdr:col>
      <xdr:colOff>164196</xdr:colOff>
      <xdr:row>3</xdr:row>
      <xdr:rowOff>15240</xdr:rowOff>
    </xdr:from>
    <xdr:to>
      <xdr:col>14</xdr:col>
      <xdr:colOff>1790700</xdr:colOff>
      <xdr:row>3</xdr:row>
      <xdr:rowOff>929778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F447DB-0EA6-6389-8EA2-67F019BE2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43276" y="1318260"/>
          <a:ext cx="1626504" cy="914538"/>
        </a:xfrm>
        <a:prstGeom prst="rect">
          <a:avLst/>
        </a:prstGeom>
      </xdr:spPr>
    </xdr:pic>
    <xdr:clientData/>
  </xdr:twoCellAnchor>
  <xdr:twoCellAnchor editAs="oneCell">
    <xdr:from>
      <xdr:col>14</xdr:col>
      <xdr:colOff>289560</xdr:colOff>
      <xdr:row>4</xdr:row>
      <xdr:rowOff>1262031</xdr:rowOff>
    </xdr:from>
    <xdr:to>
      <xdr:col>14</xdr:col>
      <xdr:colOff>1730385</xdr:colOff>
      <xdr:row>5</xdr:row>
      <xdr:rowOff>792006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DD293C-D956-7F26-58C8-2545A5F0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8640" y="3502311"/>
          <a:ext cx="1440825" cy="810135"/>
        </a:xfrm>
        <a:prstGeom prst="rect">
          <a:avLst/>
        </a:prstGeom>
      </xdr:spPr>
    </xdr:pic>
    <xdr:clientData/>
  </xdr:twoCellAnchor>
  <xdr:twoCellAnchor editAs="oneCell">
    <xdr:from>
      <xdr:col>14</xdr:col>
      <xdr:colOff>167640</xdr:colOff>
      <xdr:row>6</xdr:row>
      <xdr:rowOff>10281</xdr:rowOff>
    </xdr:from>
    <xdr:to>
      <xdr:col>14</xdr:col>
      <xdr:colOff>1767840</xdr:colOff>
      <xdr:row>7</xdr:row>
      <xdr:rowOff>26109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A9F5F9-6EC7-20C9-4399-4316336D2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13520" y="4498461"/>
          <a:ext cx="1600200" cy="899748"/>
        </a:xfrm>
        <a:prstGeom prst="rect">
          <a:avLst/>
        </a:prstGeom>
      </xdr:spPr>
    </xdr:pic>
    <xdr:clientData/>
  </xdr:twoCellAnchor>
  <xdr:twoCellAnchor editAs="oneCell">
    <xdr:from>
      <xdr:col>14</xdr:col>
      <xdr:colOff>93307</xdr:colOff>
      <xdr:row>7</xdr:row>
      <xdr:rowOff>166831</xdr:rowOff>
    </xdr:from>
    <xdr:to>
      <xdr:col>14</xdr:col>
      <xdr:colOff>2023025</xdr:colOff>
      <xdr:row>7</xdr:row>
      <xdr:rowOff>1251857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DDADA7-EB92-DE81-0B0F-0E3D64B7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9348" y="5555260"/>
          <a:ext cx="1929718" cy="10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6CCE-A81E-4C34-982E-DAFC7543A212}">
  <dimension ref="A1:AU74"/>
  <sheetViews>
    <sheetView tabSelected="1" zoomScale="90" workbookViewId="0">
      <selection activeCell="C3" sqref="C3"/>
    </sheetView>
  </sheetViews>
  <sheetFormatPr defaultRowHeight="14.4" x14ac:dyDescent="0.3"/>
  <cols>
    <col min="3" max="3" width="13.44140625" customWidth="1"/>
    <col min="7" max="7" width="17.109375" customWidth="1"/>
    <col min="11" max="11" width="11.5546875" customWidth="1"/>
    <col min="17" max="17" width="19" customWidth="1"/>
    <col min="18" max="18" width="12.21875" customWidth="1"/>
    <col min="20" max="20" width="14.33203125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7" x14ac:dyDescent="0.3">
      <c r="A2">
        <v>0</v>
      </c>
      <c r="B2">
        <v>0</v>
      </c>
      <c r="C2">
        <f>B2/0.7</f>
        <v>0</v>
      </c>
      <c r="D2">
        <v>0</v>
      </c>
      <c r="E2">
        <v>0</v>
      </c>
    </row>
    <row r="3" spans="1:47" x14ac:dyDescent="0.3">
      <c r="A3">
        <v>0.03</v>
      </c>
      <c r="B3">
        <v>114.72109</v>
      </c>
      <c r="C3">
        <f>(B3/0.9)-9.81 - (0.003*D2*D2)</f>
        <v>117.65787777777777</v>
      </c>
      <c r="D3">
        <f>D2 + ((C2 + C3)/2) * (A3 - A2)</f>
        <v>1.7648681666666666</v>
      </c>
      <c r="E3">
        <f>E2 + ((D2 + D3)/2) * (A3 - A2)</f>
        <v>2.6473022499999999E-2</v>
      </c>
    </row>
    <row r="4" spans="1:47" x14ac:dyDescent="0.3">
      <c r="A4">
        <v>0.06</v>
      </c>
      <c r="B4">
        <v>118.66777999999999</v>
      </c>
      <c r="C4">
        <f t="shared" ref="C4:C67" si="0">(B4/0.9)-9.81 - (0.003*D3*D3)</f>
        <v>122.03374460995175</v>
      </c>
      <c r="D4">
        <f t="shared" ref="D4:D67" si="1">D3 + ((C3 + C4)/2) * (A4 - A3)</f>
        <v>5.3602425024826097</v>
      </c>
      <c r="E4">
        <f t="shared" ref="E4:E67" si="2">E3 + ((D3 + D4)/2) * (A4 - A3)</f>
        <v>0.13334968253723911</v>
      </c>
    </row>
    <row r="5" spans="1:47" x14ac:dyDescent="0.3">
      <c r="A5">
        <v>0.09</v>
      </c>
      <c r="B5">
        <v>122.57535</v>
      </c>
      <c r="C5">
        <f t="shared" si="0"/>
        <v>126.29863673427705</v>
      </c>
      <c r="D5">
        <f t="shared" si="1"/>
        <v>9.085228222646041</v>
      </c>
      <c r="E5">
        <f t="shared" si="2"/>
        <v>0.35003174341416887</v>
      </c>
      <c r="R5" t="s">
        <v>5</v>
      </c>
    </row>
    <row r="6" spans="1:47" x14ac:dyDescent="0.3">
      <c r="A6">
        <v>0.12</v>
      </c>
      <c r="B6">
        <v>126.44399</v>
      </c>
      <c r="C6">
        <f t="shared" si="0"/>
        <v>130.43569810664951</v>
      </c>
      <c r="D6">
        <f t="shared" si="1"/>
        <v>12.93624324525994</v>
      </c>
      <c r="E6">
        <f t="shared" si="2"/>
        <v>0.68035381543275864</v>
      </c>
      <c r="R6" t="s">
        <v>6</v>
      </c>
      <c r="S6">
        <v>75</v>
      </c>
    </row>
    <row r="7" spans="1:47" x14ac:dyDescent="0.3">
      <c r="A7">
        <v>0.15</v>
      </c>
      <c r="B7">
        <v>130.27388999999999</v>
      </c>
      <c r="C7">
        <f t="shared" si="0"/>
        <v>134.43672749876504</v>
      </c>
      <c r="D7">
        <f t="shared" si="1"/>
        <v>16.909329629341158</v>
      </c>
      <c r="E7">
        <f t="shared" si="2"/>
        <v>1.128037408551775</v>
      </c>
      <c r="G7" t="s">
        <v>21</v>
      </c>
      <c r="R7" t="s">
        <v>7</v>
      </c>
      <c r="S7">
        <v>40</v>
      </c>
    </row>
    <row r="8" spans="1:47" x14ac:dyDescent="0.3">
      <c r="A8">
        <v>0.18</v>
      </c>
      <c r="B8">
        <v>134.06521000000001</v>
      </c>
      <c r="C8">
        <f t="shared" si="0"/>
        <v>138.2935681589033</v>
      </c>
      <c r="D8">
        <f t="shared" si="1"/>
        <v>21.000284064206184</v>
      </c>
      <c r="E8">
        <f t="shared" si="2"/>
        <v>1.6966816139549852</v>
      </c>
      <c r="R8" t="s">
        <v>8</v>
      </c>
      <c r="S8">
        <v>90</v>
      </c>
    </row>
    <row r="9" spans="1:47" x14ac:dyDescent="0.3">
      <c r="A9">
        <v>0.21</v>
      </c>
      <c r="B9">
        <v>137.81814</v>
      </c>
      <c r="C9">
        <f t="shared" si="0"/>
        <v>141.99823087433461</v>
      </c>
      <c r="D9">
        <f t="shared" si="1"/>
        <v>25.204661049704754</v>
      </c>
      <c r="E9">
        <f t="shared" si="2"/>
        <v>2.3897557906636493</v>
      </c>
      <c r="G9" t="s">
        <v>24</v>
      </c>
      <c r="Q9" s="1" t="s">
        <v>9</v>
      </c>
      <c r="R9" t="s">
        <v>11</v>
      </c>
      <c r="S9">
        <v>100</v>
      </c>
    </row>
    <row r="10" spans="1:47" x14ac:dyDescent="0.3">
      <c r="A10">
        <v>0.24</v>
      </c>
      <c r="B10">
        <v>141.53282999999999</v>
      </c>
      <c r="C10">
        <f t="shared" si="0"/>
        <v>145.54287518410845</v>
      </c>
      <c r="D10">
        <f t="shared" si="1"/>
        <v>29.5177776405814</v>
      </c>
      <c r="E10">
        <f t="shared" si="2"/>
        <v>3.2105923710179418</v>
      </c>
      <c r="Q10" s="1"/>
      <c r="R10" t="s">
        <v>12</v>
      </c>
      <c r="S10">
        <v>0</v>
      </c>
    </row>
    <row r="11" spans="1:47" x14ac:dyDescent="0.3">
      <c r="A11">
        <v>0.27</v>
      </c>
      <c r="B11">
        <v>145.20941999999999</v>
      </c>
      <c r="C11">
        <f t="shared" si="0"/>
        <v>148.91990240948357</v>
      </c>
      <c r="D11">
        <f t="shared" si="1"/>
        <v>33.934719304485284</v>
      </c>
      <c r="E11">
        <f t="shared" si="2"/>
        <v>4.162379825193943</v>
      </c>
      <c r="Q11" s="1"/>
      <c r="R11" t="s">
        <v>13</v>
      </c>
      <c r="S11">
        <v>0</v>
      </c>
      <c r="AU11" t="s">
        <v>10</v>
      </c>
    </row>
    <row r="12" spans="1:47" x14ac:dyDescent="0.3">
      <c r="A12">
        <v>0.3</v>
      </c>
      <c r="B12">
        <v>152.95201</v>
      </c>
      <c r="C12">
        <f t="shared" si="0"/>
        <v>156.68198225495516</v>
      </c>
      <c r="D12">
        <f t="shared" si="1"/>
        <v>38.518747574451858</v>
      </c>
      <c r="E12">
        <f t="shared" si="2"/>
        <v>5.2491818283779992</v>
      </c>
      <c r="Q12" s="1" t="s">
        <v>14</v>
      </c>
      <c r="R12" t="s">
        <v>15</v>
      </c>
      <c r="S12">
        <v>32</v>
      </c>
    </row>
    <row r="13" spans="1:47" x14ac:dyDescent="0.3">
      <c r="A13">
        <v>0.33</v>
      </c>
      <c r="B13">
        <v>161.11371</v>
      </c>
      <c r="C13">
        <f t="shared" si="0"/>
        <v>164.7541515892203</v>
      </c>
      <c r="D13">
        <f t="shared" si="1"/>
        <v>43.340289582114494</v>
      </c>
      <c r="E13">
        <f t="shared" si="2"/>
        <v>6.477067385726496</v>
      </c>
      <c r="Q13" s="1"/>
      <c r="R13" t="s">
        <v>16</v>
      </c>
      <c r="S13">
        <v>170</v>
      </c>
    </row>
    <row r="14" spans="1:47" x14ac:dyDescent="0.3">
      <c r="A14">
        <v>0.36</v>
      </c>
      <c r="B14">
        <v>169.5933</v>
      </c>
      <c r="C14">
        <f t="shared" si="0"/>
        <v>172.99185789681536</v>
      </c>
      <c r="D14">
        <f t="shared" si="1"/>
        <v>48.406479724405024</v>
      </c>
      <c r="E14">
        <f t="shared" si="2"/>
        <v>7.8532689253242873</v>
      </c>
      <c r="Q14" s="1"/>
      <c r="R14" t="s">
        <v>17</v>
      </c>
      <c r="S14">
        <v>35</v>
      </c>
    </row>
    <row r="15" spans="1:47" x14ac:dyDescent="0.3">
      <c r="A15">
        <v>0.39</v>
      </c>
      <c r="B15">
        <v>178.39654999999999</v>
      </c>
      <c r="C15">
        <f t="shared" si="0"/>
        <v>181.37882705096118</v>
      </c>
      <c r="D15">
        <f t="shared" si="1"/>
        <v>53.722039998621675</v>
      </c>
      <c r="E15">
        <f t="shared" si="2"/>
        <v>9.3851967211696898</v>
      </c>
      <c r="R15" t="s">
        <v>18</v>
      </c>
      <c r="S15">
        <f>SUM(S6:S14)</f>
        <v>542</v>
      </c>
      <c r="T15" t="s">
        <v>19</v>
      </c>
    </row>
    <row r="16" spans="1:47" x14ac:dyDescent="0.3">
      <c r="A16">
        <v>0.42</v>
      </c>
      <c r="B16">
        <v>187.52869000000001</v>
      </c>
      <c r="C16">
        <f t="shared" si="0"/>
        <v>189.89703836627058</v>
      </c>
      <c r="D16">
        <f t="shared" si="1"/>
        <v>59.291177979880146</v>
      </c>
      <c r="E16">
        <f t="shared" si="2"/>
        <v>11.080394990847216</v>
      </c>
      <c r="S16">
        <v>600</v>
      </c>
    </row>
    <row r="17" spans="1:21" x14ac:dyDescent="0.3">
      <c r="A17">
        <v>0.45</v>
      </c>
      <c r="B17">
        <v>196.99432999999999</v>
      </c>
      <c r="C17">
        <f t="shared" si="0"/>
        <v>198.52625753016341</v>
      </c>
      <c r="D17">
        <f t="shared" si="1"/>
        <v>65.117527418326659</v>
      </c>
      <c r="E17">
        <f t="shared" si="2"/>
        <v>12.94652557182032</v>
      </c>
    </row>
    <row r="18" spans="1:21" x14ac:dyDescent="0.3">
      <c r="A18">
        <v>0.48</v>
      </c>
      <c r="B18">
        <v>206.79739000000001</v>
      </c>
      <c r="C18">
        <f t="shared" si="0"/>
        <v>207.24400064654822</v>
      </c>
      <c r="D18">
        <f t="shared" si="1"/>
        <v>71.204081290977328</v>
      </c>
      <c r="E18">
        <f t="shared" si="2"/>
        <v>14.991349702459878</v>
      </c>
      <c r="U18" t="s">
        <v>20</v>
      </c>
    </row>
    <row r="19" spans="1:21" x14ac:dyDescent="0.3">
      <c r="A19">
        <v>0.51</v>
      </c>
      <c r="B19">
        <v>216.941</v>
      </c>
      <c r="C19">
        <f t="shared" si="0"/>
        <v>216.02549197807923</v>
      </c>
      <c r="D19">
        <f t="shared" si="1"/>
        <v>77.553123680346744</v>
      </c>
      <c r="E19">
        <f t="shared" si="2"/>
        <v>17.22270777702974</v>
      </c>
    </row>
    <row r="20" spans="1:21" x14ac:dyDescent="0.3">
      <c r="A20">
        <v>0.54</v>
      </c>
      <c r="B20">
        <v>227.42743999999999</v>
      </c>
      <c r="C20">
        <f t="shared" si="0"/>
        <v>224.84369457781804</v>
      </c>
      <c r="D20">
        <f t="shared" si="1"/>
        <v>84.166161478685211</v>
      </c>
      <c r="E20">
        <f t="shared" si="2"/>
        <v>19.648497054415223</v>
      </c>
    </row>
    <row r="21" spans="1:21" x14ac:dyDescent="0.3">
      <c r="A21">
        <v>0.56999999999999995</v>
      </c>
      <c r="B21">
        <v>238.25806</v>
      </c>
      <c r="C21">
        <f t="shared" si="0"/>
        <v>233.66934956360942</v>
      </c>
      <c r="D21">
        <f t="shared" si="1"/>
        <v>91.043857140806608</v>
      </c>
      <c r="E21">
        <f t="shared" si="2"/>
        <v>22.276647333707594</v>
      </c>
    </row>
    <row r="22" spans="1:21" x14ac:dyDescent="0.3">
      <c r="A22">
        <v>0.6</v>
      </c>
      <c r="B22">
        <v>249.43315999999999</v>
      </c>
      <c r="C22">
        <f t="shared" si="0"/>
        <v>242.47100378632874</v>
      </c>
      <c r="D22">
        <f t="shared" si="1"/>
        <v>98.185962441055693</v>
      </c>
      <c r="E22">
        <f t="shared" si="2"/>
        <v>25.115094627435532</v>
      </c>
    </row>
    <row r="23" spans="1:21" x14ac:dyDescent="0.3">
      <c r="A23">
        <v>0.63</v>
      </c>
      <c r="B23">
        <v>260.95193999999998</v>
      </c>
      <c r="C23">
        <f t="shared" si="0"/>
        <v>251.21515033857079</v>
      </c>
      <c r="D23">
        <f t="shared" si="1"/>
        <v>105.59125475292919</v>
      </c>
      <c r="E23">
        <f>E22 + ((D22 + D23)/2) * (A23 - A22)</f>
        <v>28.171752885345306</v>
      </c>
    </row>
    <row r="24" spans="1:21" x14ac:dyDescent="0.3">
      <c r="A24">
        <v>0.66</v>
      </c>
      <c r="B24">
        <v>272.81238000000002</v>
      </c>
      <c r="C24">
        <f t="shared" si="0"/>
        <v>259.86632742577268</v>
      </c>
      <c r="D24">
        <f t="shared" si="1"/>
        <v>113.25747691939435</v>
      </c>
      <c r="E24">
        <f t="shared" si="2"/>
        <v>31.454483860430162</v>
      </c>
    </row>
    <row r="25" spans="1:21" x14ac:dyDescent="0.3">
      <c r="A25">
        <v>0.69</v>
      </c>
      <c r="B25">
        <v>285.01116999999999</v>
      </c>
      <c r="C25">
        <f t="shared" si="0"/>
        <v>268.3873095433363</v>
      </c>
      <c r="D25">
        <f>D24 + ((C24 + C25)/2) * (A25 - A24)</f>
        <v>121.18128147393097</v>
      </c>
      <c r="E25">
        <f t="shared" si="2"/>
        <v>34.971065236330034</v>
      </c>
    </row>
    <row r="26" spans="1:21" x14ac:dyDescent="0.3">
      <c r="A26">
        <v>0.72</v>
      </c>
      <c r="B26">
        <v>292.12337000000002</v>
      </c>
      <c r="C26">
        <f t="shared" si="0"/>
        <v>270.71681328323001</v>
      </c>
      <c r="D26">
        <f t="shared" si="1"/>
        <v>129.26784331632948</v>
      </c>
      <c r="E26">
        <f t="shared" si="2"/>
        <v>38.727802108183944</v>
      </c>
    </row>
    <row r="27" spans="1:21" x14ac:dyDescent="0.3">
      <c r="A27">
        <v>0.75</v>
      </c>
      <c r="B27">
        <v>298.34017</v>
      </c>
      <c r="C27">
        <f t="shared" si="0"/>
        <v>271.54855183081247</v>
      </c>
      <c r="D27">
        <f t="shared" si="1"/>
        <v>137.40182379304011</v>
      </c>
      <c r="E27">
        <f t="shared" si="2"/>
        <v>42.727847114824492</v>
      </c>
    </row>
    <row r="28" spans="1:21" x14ac:dyDescent="0.3">
      <c r="A28">
        <v>0.78</v>
      </c>
      <c r="B28">
        <v>304.46895999999998</v>
      </c>
      <c r="C28">
        <f t="shared" si="0"/>
        <v>271.85106089948346</v>
      </c>
      <c r="D28">
        <f t="shared" si="1"/>
        <v>145.55281798399454</v>
      </c>
      <c r="E28">
        <f t="shared" si="2"/>
        <v>46.972166741480017</v>
      </c>
    </row>
    <row r="29" spans="1:21" x14ac:dyDescent="0.3">
      <c r="A29">
        <v>0.81</v>
      </c>
      <c r="B29">
        <v>310.50869999999998</v>
      </c>
      <c r="C29">
        <f t="shared" si="0"/>
        <v>271.64279819742109</v>
      </c>
      <c r="D29">
        <f t="shared" si="1"/>
        <v>153.70522587044812</v>
      </c>
      <c r="E29">
        <f t="shared" si="2"/>
        <v>51.461037399296657</v>
      </c>
    </row>
    <row r="30" spans="1:21" x14ac:dyDescent="0.3">
      <c r="A30">
        <v>0.84</v>
      </c>
      <c r="B30">
        <v>316.45843000000002</v>
      </c>
      <c r="C30">
        <f t="shared" si="0"/>
        <v>270.93458839812138</v>
      </c>
      <c r="D30">
        <f t="shared" si="1"/>
        <v>161.84388666938122</v>
      </c>
      <c r="E30">
        <f>E29 + ((D29 + D30)/2) * (A30 - A29)</f>
        <v>56.194274087394085</v>
      </c>
    </row>
    <row r="31" spans="1:21" x14ac:dyDescent="0.3">
      <c r="A31">
        <v>0.87</v>
      </c>
      <c r="B31">
        <v>322.31720000000001</v>
      </c>
      <c r="C31">
        <f t="shared" si="0"/>
        <v>269.73989126546769</v>
      </c>
      <c r="D31">
        <f t="shared" si="1"/>
        <v>169.95400386433505</v>
      </c>
      <c r="E31">
        <f t="shared" si="2"/>
        <v>61.171242445399834</v>
      </c>
    </row>
    <row r="32" spans="1:21" x14ac:dyDescent="0.3">
      <c r="A32">
        <v>0.9</v>
      </c>
      <c r="B32">
        <v>328.08411000000001</v>
      </c>
      <c r="C32">
        <f t="shared" si="0"/>
        <v>268.07480971144474</v>
      </c>
      <c r="D32">
        <f t="shared" si="1"/>
        <v>178.02122437898873</v>
      </c>
      <c r="E32">
        <f t="shared" si="2"/>
        <v>66.390870869049692</v>
      </c>
    </row>
    <row r="33" spans="1:5" x14ac:dyDescent="0.3">
      <c r="A33">
        <v>0.93</v>
      </c>
      <c r="B33">
        <v>333.75828000000001</v>
      </c>
      <c r="C33">
        <f t="shared" si="0"/>
        <v>265.9578643451506</v>
      </c>
      <c r="D33">
        <f t="shared" si="1"/>
        <v>186.03171448983767</v>
      </c>
      <c r="E33">
        <f t="shared" si="2"/>
        <v>71.851664952082089</v>
      </c>
    </row>
    <row r="34" spans="1:5" x14ac:dyDescent="0.3">
      <c r="A34">
        <v>0.96</v>
      </c>
      <c r="B34">
        <v>339.33886999999999</v>
      </c>
      <c r="C34">
        <f t="shared" si="0"/>
        <v>263.40979250080346</v>
      </c>
      <c r="D34">
        <f t="shared" si="1"/>
        <v>193.97222934252696</v>
      </c>
      <c r="E34">
        <f t="shared" si="2"/>
        <v>77.551724109567544</v>
      </c>
    </row>
    <row r="35" spans="1:5" x14ac:dyDescent="0.3">
      <c r="A35">
        <v>0.99</v>
      </c>
      <c r="B35">
        <v>344.82508000000001</v>
      </c>
      <c r="C35">
        <f t="shared" si="0"/>
        <v>260.45330050944813</v>
      </c>
      <c r="D35">
        <f t="shared" si="1"/>
        <v>201.83017573768075</v>
      </c>
      <c r="E35">
        <f t="shared" si="2"/>
        <v>83.488760185770658</v>
      </c>
    </row>
    <row r="36" spans="1:5" x14ac:dyDescent="0.3">
      <c r="A36">
        <v>1.02</v>
      </c>
      <c r="B36">
        <v>350.21613000000002</v>
      </c>
      <c r="C36">
        <f t="shared" si="0"/>
        <v>257.11277381842405</v>
      </c>
      <c r="D36">
        <f t="shared" si="1"/>
        <v>209.59366685259883</v>
      </c>
      <c r="E36">
        <f t="shared" si="2"/>
        <v>89.660117824624862</v>
      </c>
    </row>
    <row r="37" spans="1:5" x14ac:dyDescent="0.3">
      <c r="A37">
        <v>1.05</v>
      </c>
      <c r="B37">
        <v>355.51125999999999</v>
      </c>
      <c r="C37">
        <f t="shared" si="0"/>
        <v>253.41399555695654</v>
      </c>
      <c r="D37">
        <f t="shared" si="1"/>
        <v>217.25156839322955</v>
      </c>
      <c r="E37">
        <f t="shared" si="2"/>
        <v>96.062796353312294</v>
      </c>
    </row>
    <row r="38" spans="1:5" x14ac:dyDescent="0.3">
      <c r="A38">
        <v>1.08</v>
      </c>
      <c r="B38">
        <v>360.70976999999999</v>
      </c>
      <c r="C38">
        <f t="shared" si="0"/>
        <v>249.38390142537904</v>
      </c>
      <c r="D38">
        <f t="shared" si="1"/>
        <v>224.79353684796459</v>
      </c>
      <c r="E38">
        <f t="shared" si="2"/>
        <v>102.69347293193022</v>
      </c>
    </row>
    <row r="39" spans="1:5" x14ac:dyDescent="0.3">
      <c r="A39">
        <v>1.1100000000000001</v>
      </c>
      <c r="B39">
        <v>365.81094000000002</v>
      </c>
      <c r="C39">
        <f t="shared" si="0"/>
        <v>245.05019737414835</v>
      </c>
      <c r="D39">
        <f t="shared" si="1"/>
        <v>232.21004832995752</v>
      </c>
      <c r="E39">
        <f t="shared" si="2"/>
        <v>109.54852670959906</v>
      </c>
    </row>
    <row r="40" spans="1:5" x14ac:dyDescent="0.3">
      <c r="A40">
        <v>1.1399999999999999</v>
      </c>
      <c r="B40">
        <v>370.81412</v>
      </c>
      <c r="C40">
        <f t="shared" si="0"/>
        <v>240.44116925268526</v>
      </c>
      <c r="D40">
        <f t="shared" si="1"/>
        <v>239.49241882935996</v>
      </c>
      <c r="E40">
        <f t="shared" si="2"/>
        <v>116.62406371698877</v>
      </c>
    </row>
    <row r="41" spans="1:5" x14ac:dyDescent="0.3">
      <c r="A41">
        <v>1.17</v>
      </c>
      <c r="B41">
        <v>375.71866</v>
      </c>
      <c r="C41">
        <f t="shared" si="0"/>
        <v>235.58532174756502</v>
      </c>
      <c r="D41">
        <f t="shared" si="1"/>
        <v>246.63281619436373</v>
      </c>
      <c r="E41">
        <f t="shared" si="2"/>
        <v>123.91594224234463</v>
      </c>
    </row>
    <row r="42" spans="1:5" x14ac:dyDescent="0.3">
      <c r="A42">
        <v>1.2</v>
      </c>
      <c r="B42">
        <v>380.52391999999998</v>
      </c>
      <c r="C42">
        <f t="shared" si="0"/>
        <v>230.51111748366711</v>
      </c>
      <c r="D42">
        <f t="shared" si="1"/>
        <v>253.6242627828322</v>
      </c>
      <c r="E42">
        <f t="shared" si="2"/>
        <v>131.41979842700258</v>
      </c>
    </row>
    <row r="43" spans="1:5" x14ac:dyDescent="0.3">
      <c r="A43">
        <v>1.23</v>
      </c>
      <c r="B43">
        <v>385.22931999999997</v>
      </c>
      <c r="C43">
        <f t="shared" si="0"/>
        <v>225.24677776137239</v>
      </c>
      <c r="D43">
        <f>D42 + ((C42 + C43)/2) * (A43 - A42)</f>
        <v>260.4606312115078</v>
      </c>
      <c r="E43">
        <f t="shared" si="2"/>
        <v>139.13107183691767</v>
      </c>
    </row>
    <row r="44" spans="1:5" x14ac:dyDescent="0.3">
      <c r="A44">
        <v>1.26</v>
      </c>
      <c r="B44">
        <v>389.83427999999998</v>
      </c>
      <c r="C44">
        <f t="shared" si="0"/>
        <v>219.81997876670874</v>
      </c>
      <c r="D44">
        <f t="shared" si="1"/>
        <v>267.13663255942902</v>
      </c>
      <c r="E44">
        <f t="shared" si="2"/>
        <v>147.04503079348171</v>
      </c>
    </row>
    <row r="45" spans="1:5" x14ac:dyDescent="0.3">
      <c r="A45">
        <v>1.29</v>
      </c>
      <c r="B45">
        <v>0</v>
      </c>
      <c r="C45">
        <f t="shared" si="0"/>
        <v>-223.89594136557417</v>
      </c>
      <c r="D45">
        <f t="shared" si="1"/>
        <v>267.07549312044603</v>
      </c>
      <c r="E45">
        <f t="shared" si="2"/>
        <v>155.05821267867984</v>
      </c>
    </row>
    <row r="46" spans="1:5" x14ac:dyDescent="0.3">
      <c r="A46">
        <v>1.32</v>
      </c>
      <c r="B46">
        <v>0</v>
      </c>
      <c r="C46">
        <f t="shared" si="0"/>
        <v>-223.79795707658823</v>
      </c>
      <c r="D46">
        <f t="shared" si="1"/>
        <v>260.36008464381359</v>
      </c>
      <c r="E46">
        <f t="shared" si="2"/>
        <v>162.96974634514373</v>
      </c>
    </row>
    <row r="47" spans="1:5" x14ac:dyDescent="0.3">
      <c r="A47">
        <v>1.35</v>
      </c>
      <c r="B47">
        <v>0</v>
      </c>
      <c r="C47">
        <f t="shared" si="0"/>
        <v>-213.17212102720134</v>
      </c>
      <c r="D47">
        <f t="shared" si="1"/>
        <v>253.80553347225674</v>
      </c>
      <c r="E47">
        <f t="shared" si="2"/>
        <v>170.68223061688479</v>
      </c>
    </row>
    <row r="48" spans="1:5" x14ac:dyDescent="0.3">
      <c r="A48">
        <v>1.38</v>
      </c>
      <c r="B48">
        <v>0</v>
      </c>
      <c r="C48">
        <f t="shared" si="0"/>
        <v>-203.06174646341051</v>
      </c>
      <c r="D48">
        <f t="shared" si="1"/>
        <v>247.5620254598976</v>
      </c>
      <c r="E48">
        <f t="shared" si="2"/>
        <v>178.20274400086706</v>
      </c>
    </row>
    <row r="49" spans="1:5" x14ac:dyDescent="0.3">
      <c r="A49">
        <v>1.41</v>
      </c>
      <c r="B49">
        <v>0</v>
      </c>
      <c r="C49">
        <f t="shared" si="0"/>
        <v>-193.67086934942097</v>
      </c>
      <c r="D49">
        <f t="shared" si="1"/>
        <v>241.61103622270511</v>
      </c>
      <c r="E49">
        <f t="shared" si="2"/>
        <v>185.5403399261061</v>
      </c>
    </row>
    <row r="50" spans="1:5" x14ac:dyDescent="0.3">
      <c r="A50">
        <v>1.44</v>
      </c>
      <c r="B50">
        <v>0</v>
      </c>
      <c r="C50">
        <f t="shared" si="0"/>
        <v>-184.93767847382796</v>
      </c>
      <c r="D50">
        <f t="shared" si="1"/>
        <v>235.93190800535638</v>
      </c>
      <c r="E50">
        <f t="shared" si="2"/>
        <v>192.70348408952702</v>
      </c>
    </row>
    <row r="51" spans="1:5" x14ac:dyDescent="0.3">
      <c r="A51">
        <v>1.47</v>
      </c>
      <c r="B51">
        <v>0</v>
      </c>
      <c r="C51">
        <f t="shared" si="0"/>
        <v>-176.80159564514383</v>
      </c>
      <c r="D51">
        <f t="shared" si="1"/>
        <v>230.50581889357179</v>
      </c>
      <c r="E51">
        <f t="shared" si="2"/>
        <v>199.70004999301096</v>
      </c>
    </row>
    <row r="52" spans="1:5" x14ac:dyDescent="0.3">
      <c r="A52">
        <v>1.5</v>
      </c>
      <c r="B52">
        <v>0</v>
      </c>
      <c r="C52">
        <f t="shared" si="0"/>
        <v>-169.20879763138836</v>
      </c>
      <c r="D52">
        <f t="shared" si="1"/>
        <v>225.3156629944238</v>
      </c>
      <c r="E52">
        <f t="shared" si="2"/>
        <v>206.53737222133091</v>
      </c>
    </row>
    <row r="53" spans="1:5" x14ac:dyDescent="0.3">
      <c r="A53">
        <v>1.53</v>
      </c>
      <c r="B53">
        <v>0</v>
      </c>
      <c r="C53">
        <f t="shared" si="0"/>
        <v>-162.11144397185029</v>
      </c>
      <c r="D53">
        <f t="shared" si="1"/>
        <v>220.34585937037522</v>
      </c>
      <c r="E53">
        <f t="shared" si="2"/>
        <v>213.22229505680289</v>
      </c>
    </row>
    <row r="54" spans="1:5" x14ac:dyDescent="0.3">
      <c r="A54">
        <v>1.56</v>
      </c>
      <c r="B54">
        <v>0</v>
      </c>
      <c r="C54">
        <f t="shared" si="0"/>
        <v>-155.46689322500754</v>
      </c>
      <c r="D54">
        <f t="shared" si="1"/>
        <v>215.58218431242236</v>
      </c>
      <c r="E54">
        <f t="shared" si="2"/>
        <v>219.76121571204487</v>
      </c>
    </row>
    <row r="55" spans="1:5" x14ac:dyDescent="0.3">
      <c r="A55">
        <v>1.59</v>
      </c>
      <c r="B55">
        <v>0</v>
      </c>
      <c r="C55">
        <f t="shared" si="0"/>
        <v>-149.23703457874575</v>
      </c>
      <c r="D55">
        <f t="shared" si="1"/>
        <v>211.01162539536605</v>
      </c>
      <c r="E55">
        <f t="shared" si="2"/>
        <v>226.16012285766169</v>
      </c>
    </row>
    <row r="56" spans="1:5" x14ac:dyDescent="0.3">
      <c r="A56">
        <v>1.62</v>
      </c>
      <c r="B56">
        <v>0</v>
      </c>
      <c r="C56">
        <f t="shared" si="0"/>
        <v>-143.3877181559829</v>
      </c>
      <c r="D56">
        <f t="shared" si="1"/>
        <v>206.62225410434513</v>
      </c>
      <c r="E56">
        <f t="shared" si="2"/>
        <v>232.42463105015736</v>
      </c>
    </row>
    <row r="57" spans="1:5" x14ac:dyDescent="0.3">
      <c r="A57">
        <v>1.65</v>
      </c>
      <c r="B57">
        <v>0</v>
      </c>
      <c r="C57">
        <f t="shared" si="0"/>
        <v>-137.88826767348172</v>
      </c>
      <c r="D57">
        <f t="shared" si="1"/>
        <v>202.40311431690318</v>
      </c>
      <c r="E57">
        <f t="shared" si="2"/>
        <v>238.56001157647606</v>
      </c>
    </row>
    <row r="58" spans="1:5" x14ac:dyDescent="0.3">
      <c r="A58">
        <v>1.68</v>
      </c>
      <c r="B58">
        <v>0</v>
      </c>
      <c r="C58">
        <f t="shared" si="0"/>
        <v>-132.71106205554415</v>
      </c>
      <c r="D58">
        <f t="shared" si="1"/>
        <v>198.34412437096779</v>
      </c>
      <c r="E58">
        <f t="shared" si="2"/>
        <v>244.57122015679414</v>
      </c>
    </row>
    <row r="59" spans="1:5" x14ac:dyDescent="0.3">
      <c r="A59">
        <v>1.71</v>
      </c>
      <c r="B59">
        <v>0</v>
      </c>
      <c r="C59">
        <f t="shared" si="0"/>
        <v>-127.83117501745781</v>
      </c>
      <c r="D59">
        <f t="shared" si="1"/>
        <v>194.43599081487275</v>
      </c>
      <c r="E59">
        <f t="shared" si="2"/>
        <v>250.46292188458176</v>
      </c>
    </row>
    <row r="60" spans="1:5" x14ac:dyDescent="0.3">
      <c r="A60">
        <v>1.74</v>
      </c>
      <c r="B60">
        <v>0</v>
      </c>
      <c r="C60">
        <f t="shared" si="0"/>
        <v>-123.22606357248385</v>
      </c>
      <c r="D60">
        <f t="shared" si="1"/>
        <v>190.67013223602362</v>
      </c>
      <c r="E60">
        <f t="shared" si="2"/>
        <v>256.23951373034521</v>
      </c>
    </row>
    <row r="61" spans="1:5" x14ac:dyDescent="0.3">
      <c r="A61">
        <v>1.77</v>
      </c>
      <c r="B61">
        <v>0</v>
      </c>
      <c r="C61">
        <f t="shared" si="0"/>
        <v>-118.8752979807082</v>
      </c>
      <c r="D61">
        <f t="shared" si="1"/>
        <v>187.03861181272575</v>
      </c>
      <c r="E61">
        <f t="shared" si="2"/>
        <v>261.90514489107647</v>
      </c>
    </row>
    <row r="62" spans="1:5" x14ac:dyDescent="0.3">
      <c r="A62">
        <v>1.8</v>
      </c>
      <c r="B62">
        <v>0</v>
      </c>
      <c r="C62">
        <f t="shared" si="0"/>
        <v>-114.76032692649453</v>
      </c>
      <c r="D62">
        <f t="shared" si="1"/>
        <v>183.53407743911771</v>
      </c>
      <c r="E62">
        <f t="shared" si="2"/>
        <v>267.46373522985414</v>
      </c>
    </row>
    <row r="63" spans="1:5" x14ac:dyDescent="0.3">
      <c r="A63">
        <v>1.83</v>
      </c>
      <c r="B63">
        <v>0</v>
      </c>
      <c r="C63">
        <f t="shared" si="0"/>
        <v>-110.86427274428418</v>
      </c>
      <c r="D63">
        <f t="shared" si="1"/>
        <v>180.14970844405602</v>
      </c>
      <c r="E63">
        <f t="shared" si="2"/>
        <v>272.91899201810173</v>
      </c>
    </row>
    <row r="64" spans="1:5" x14ac:dyDescent="0.3">
      <c r="A64">
        <v>1.86</v>
      </c>
      <c r="B64">
        <v>0</v>
      </c>
      <c r="C64">
        <f t="shared" si="0"/>
        <v>-107.17175235743517</v>
      </c>
      <c r="D64">
        <f t="shared" si="1"/>
        <v>176.87916806753023</v>
      </c>
      <c r="E64">
        <f t="shared" si="2"/>
        <v>278.27442516577554</v>
      </c>
    </row>
    <row r="65" spans="1:5" x14ac:dyDescent="0.3">
      <c r="A65">
        <v>1.89</v>
      </c>
      <c r="B65">
        <v>0</v>
      </c>
      <c r="C65">
        <f t="shared" si="0"/>
        <v>-103.66872028878483</v>
      </c>
      <c r="D65">
        <f t="shared" si="1"/>
        <v>173.71656097783696</v>
      </c>
      <c r="E65">
        <f t="shared" si="2"/>
        <v>283.53336110145602</v>
      </c>
    </row>
    <row r="66" spans="1:5" x14ac:dyDescent="0.3">
      <c r="A66">
        <v>1.92</v>
      </c>
      <c r="B66">
        <v>0</v>
      </c>
      <c r="C66">
        <f t="shared" si="0"/>
        <v>-100.34233067389965</v>
      </c>
      <c r="D66">
        <f t="shared" si="1"/>
        <v>170.65639521339671</v>
      </c>
      <c r="E66">
        <f t="shared" si="2"/>
        <v>288.69895544432455</v>
      </c>
    </row>
    <row r="67" spans="1:5" x14ac:dyDescent="0.3">
      <c r="A67">
        <v>2</v>
      </c>
      <c r="B67">
        <v>0</v>
      </c>
      <c r="C67">
        <f t="shared" si="0"/>
        <v>-97.180815681693147</v>
      </c>
      <c r="D67">
        <f t="shared" si="1"/>
        <v>162.75546935917299</v>
      </c>
      <c r="E67">
        <f t="shared" si="2"/>
        <v>302.03543002722733</v>
      </c>
    </row>
    <row r="68" spans="1:5" x14ac:dyDescent="0.3">
      <c r="A68">
        <v>4</v>
      </c>
      <c r="B68">
        <v>0</v>
      </c>
      <c r="C68">
        <f t="shared" ref="C68:C74" si="3">(B68/0.9)-9.81 - (0.003*D67*D67)</f>
        <v>-89.278028418974102</v>
      </c>
      <c r="D68">
        <f t="shared" ref="D68:D74" si="4">D67 + ((C67 + C68)/2) * (A68 - A67)</f>
        <v>-23.703374741494258</v>
      </c>
      <c r="E68">
        <f t="shared" ref="E68:E74" si="5">E67 + ((D67 + D68)/2) * (A68 - A67)</f>
        <v>441.08752464490607</v>
      </c>
    </row>
    <row r="69" spans="1:5" x14ac:dyDescent="0.3">
      <c r="A69">
        <v>4.5</v>
      </c>
      <c r="B69">
        <v>0</v>
      </c>
      <c r="C69">
        <f t="shared" si="3"/>
        <v>-11.495549922407125</v>
      </c>
      <c r="D69">
        <f t="shared" si="4"/>
        <v>-48.896769326839561</v>
      </c>
      <c r="E69">
        <f t="shared" si="5"/>
        <v>422.93748862782263</v>
      </c>
    </row>
    <row r="70" spans="1:5" x14ac:dyDescent="0.3">
      <c r="A70">
        <v>5</v>
      </c>
      <c r="B70">
        <v>0</v>
      </c>
      <c r="C70">
        <f t="shared" si="3"/>
        <v>-16.982682151806475</v>
      </c>
      <c r="D70">
        <f t="shared" si="4"/>
        <v>-56.016327345392959</v>
      </c>
      <c r="E70">
        <f t="shared" si="5"/>
        <v>396.7092144597645</v>
      </c>
    </row>
    <row r="71" spans="1:5" x14ac:dyDescent="0.3">
      <c r="A71">
        <v>5.5</v>
      </c>
      <c r="B71">
        <v>0</v>
      </c>
      <c r="C71">
        <f t="shared" si="3"/>
        <v>-19.223486787798656</v>
      </c>
      <c r="D71">
        <f t="shared" si="4"/>
        <v>-65.067869580294243</v>
      </c>
      <c r="E71">
        <f t="shared" si="5"/>
        <v>366.43816522834271</v>
      </c>
    </row>
    <row r="72" spans="1:5" x14ac:dyDescent="0.3">
      <c r="A72">
        <v>6</v>
      </c>
      <c r="B72">
        <v>0</v>
      </c>
      <c r="C72">
        <f t="shared" si="3"/>
        <v>-22.511482955154545</v>
      </c>
      <c r="D72">
        <f t="shared" si="4"/>
        <v>-75.501612016032539</v>
      </c>
      <c r="E72">
        <f t="shared" si="5"/>
        <v>331.29579482926101</v>
      </c>
    </row>
    <row r="73" spans="1:5" x14ac:dyDescent="0.3">
      <c r="A73">
        <v>6.5</v>
      </c>
      <c r="B73">
        <v>0</v>
      </c>
      <c r="C73">
        <f t="shared" si="3"/>
        <v>-26.911480251058528</v>
      </c>
      <c r="D73">
        <f t="shared" si="4"/>
        <v>-87.857352817585806</v>
      </c>
      <c r="E73">
        <f t="shared" si="5"/>
        <v>290.45605362085644</v>
      </c>
    </row>
    <row r="74" spans="1:5" x14ac:dyDescent="0.3">
      <c r="A74">
        <v>7</v>
      </c>
      <c r="B74">
        <v>0</v>
      </c>
      <c r="C74">
        <f t="shared" si="3"/>
        <v>-32.96674333234126</v>
      </c>
      <c r="D74">
        <f t="shared" si="4"/>
        <v>-102.82690871343576</v>
      </c>
      <c r="E74">
        <f t="shared" si="5"/>
        <v>242.78498823810105</v>
      </c>
    </row>
  </sheetData>
  <mergeCells count="2">
    <mergeCell ref="Q9:Q11"/>
    <mergeCell ref="Q12:Q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3835-1674-46DF-8E2C-D674E3604963}">
  <dimension ref="A1:G13"/>
  <sheetViews>
    <sheetView topLeftCell="B1" workbookViewId="0">
      <selection activeCell="D9" sqref="D9"/>
    </sheetView>
  </sheetViews>
  <sheetFormatPr defaultRowHeight="14.4" x14ac:dyDescent="0.3"/>
  <cols>
    <col min="2" max="2" width="20.109375" customWidth="1"/>
    <col min="3" max="3" width="17.109375" customWidth="1"/>
    <col min="4" max="4" width="25.6640625" customWidth="1"/>
    <col min="5" max="5" width="16.5546875" customWidth="1"/>
    <col min="6" max="6" width="19.33203125" customWidth="1"/>
    <col min="7" max="7" width="20.6640625" customWidth="1"/>
    <col min="8" max="8" width="15.109375" customWidth="1"/>
  </cols>
  <sheetData>
    <row r="1" spans="1:7" x14ac:dyDescent="0.3">
      <c r="A1" t="s">
        <v>43</v>
      </c>
      <c r="B1" t="s">
        <v>40</v>
      </c>
      <c r="C1" t="s">
        <v>41</v>
      </c>
      <c r="D1" t="s">
        <v>44</v>
      </c>
      <c r="E1" t="s">
        <v>42</v>
      </c>
      <c r="F1" t="s">
        <v>45</v>
      </c>
      <c r="G1" t="s">
        <v>46</v>
      </c>
    </row>
    <row r="2" spans="1:7" x14ac:dyDescent="0.3">
      <c r="A2">
        <v>1</v>
      </c>
      <c r="B2">
        <v>0.03</v>
      </c>
      <c r="C2">
        <v>0.15</v>
      </c>
      <c r="D2">
        <f>80*10^5</f>
        <v>8000000</v>
      </c>
      <c r="E2">
        <v>3.0000000000000001E-3</v>
      </c>
      <c r="F2">
        <f>B2/ 2</f>
        <v>1.4999999999999999E-2</v>
      </c>
      <c r="G2">
        <f>D2*F2/(1000000*E2)</f>
        <v>40</v>
      </c>
    </row>
    <row r="3" spans="1:7" x14ac:dyDescent="0.3">
      <c r="A3">
        <v>2</v>
      </c>
      <c r="B3">
        <v>0.03</v>
      </c>
      <c r="C3">
        <v>0.16</v>
      </c>
      <c r="D3">
        <f t="shared" ref="D3:D7" si="0">80*10^5</f>
        <v>8000000</v>
      </c>
      <c r="E3">
        <v>3.0000000000000001E-3</v>
      </c>
      <c r="F3">
        <f t="shared" ref="F3:F7" si="1">B3/ 2</f>
        <v>1.4999999999999999E-2</v>
      </c>
      <c r="G3">
        <f t="shared" ref="G3:G7" si="2">D3*F3/(1000000*E3)</f>
        <v>40</v>
      </c>
    </row>
    <row r="4" spans="1:7" x14ac:dyDescent="0.3">
      <c r="A4">
        <v>3</v>
      </c>
      <c r="B4">
        <v>0.03</v>
      </c>
      <c r="C4">
        <v>0.17</v>
      </c>
      <c r="D4">
        <f t="shared" si="0"/>
        <v>8000000</v>
      </c>
      <c r="E4">
        <v>3.0000000000000001E-3</v>
      </c>
      <c r="F4">
        <f t="shared" si="1"/>
        <v>1.4999999999999999E-2</v>
      </c>
      <c r="G4">
        <f t="shared" si="2"/>
        <v>40</v>
      </c>
    </row>
    <row r="5" spans="1:7" x14ac:dyDescent="0.3">
      <c r="A5">
        <v>4</v>
      </c>
      <c r="B5">
        <v>0.03</v>
      </c>
      <c r="C5">
        <v>0.18</v>
      </c>
      <c r="D5">
        <f t="shared" si="0"/>
        <v>8000000</v>
      </c>
      <c r="E5">
        <v>3.0000000000000001E-3</v>
      </c>
      <c r="F5">
        <f t="shared" si="1"/>
        <v>1.4999999999999999E-2</v>
      </c>
      <c r="G5">
        <f t="shared" si="2"/>
        <v>40</v>
      </c>
    </row>
    <row r="6" spans="1:7" x14ac:dyDescent="0.3">
      <c r="B6">
        <v>0.03</v>
      </c>
      <c r="C6">
        <v>0.19</v>
      </c>
      <c r="D6">
        <f t="shared" si="0"/>
        <v>8000000</v>
      </c>
      <c r="E6">
        <v>3.0000000000000001E-3</v>
      </c>
      <c r="F6">
        <f t="shared" si="1"/>
        <v>1.4999999999999999E-2</v>
      </c>
      <c r="G6">
        <f t="shared" si="2"/>
        <v>40</v>
      </c>
    </row>
    <row r="7" spans="1:7" x14ac:dyDescent="0.3">
      <c r="B7">
        <v>0.03</v>
      </c>
      <c r="C7">
        <v>0.2</v>
      </c>
      <c r="D7">
        <f t="shared" si="0"/>
        <v>8000000</v>
      </c>
      <c r="E7">
        <v>3.0000000000000001E-3</v>
      </c>
      <c r="F7">
        <f t="shared" si="1"/>
        <v>1.4999999999999999E-2</v>
      </c>
      <c r="G7">
        <f t="shared" si="2"/>
        <v>40</v>
      </c>
    </row>
    <row r="8" spans="1:7" x14ac:dyDescent="0.3">
      <c r="B8">
        <v>0.03</v>
      </c>
    </row>
    <row r="9" spans="1:7" x14ac:dyDescent="0.3">
      <c r="B9">
        <v>0.03</v>
      </c>
    </row>
    <row r="10" spans="1:7" x14ac:dyDescent="0.3">
      <c r="B10">
        <v>0.03</v>
      </c>
    </row>
    <row r="11" spans="1:7" x14ac:dyDescent="0.3">
      <c r="B11">
        <v>0.03</v>
      </c>
    </row>
    <row r="12" spans="1:7" x14ac:dyDescent="0.3">
      <c r="B12">
        <v>0.03</v>
      </c>
    </row>
    <row r="13" spans="1:7" x14ac:dyDescent="0.3">
      <c r="B13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0BF7-103B-47EE-89ED-A7226ED3A094}">
  <dimension ref="A1:N8"/>
  <sheetViews>
    <sheetView zoomScale="98" zoomScaleNormal="130" workbookViewId="0">
      <selection activeCell="B9" sqref="B9"/>
    </sheetView>
  </sheetViews>
  <sheetFormatPr defaultRowHeight="14.4" x14ac:dyDescent="0.3"/>
  <cols>
    <col min="3" max="3" width="13.6640625" customWidth="1"/>
    <col min="7" max="7" width="15.5546875" customWidth="1"/>
    <col min="11" max="12" width="12.33203125" customWidth="1"/>
    <col min="15" max="15" width="31" customWidth="1"/>
  </cols>
  <sheetData>
    <row r="1" spans="1:14" x14ac:dyDescent="0.3">
      <c r="C1" s="1" t="s">
        <v>26</v>
      </c>
      <c r="D1" s="1"/>
      <c r="E1" s="1"/>
      <c r="F1" s="1"/>
      <c r="G1" s="1"/>
      <c r="H1" s="1"/>
      <c r="I1" s="1"/>
    </row>
    <row r="2" spans="1:14" x14ac:dyDescent="0.3">
      <c r="A2" t="s">
        <v>22</v>
      </c>
      <c r="B2" t="s">
        <v>23</v>
      </c>
      <c r="C2" t="s">
        <v>35</v>
      </c>
      <c r="D2" t="s">
        <v>29</v>
      </c>
      <c r="E2" t="s">
        <v>30</v>
      </c>
      <c r="F2" t="s">
        <v>37</v>
      </c>
      <c r="G2" t="s">
        <v>38</v>
      </c>
      <c r="H2" t="s">
        <v>27</v>
      </c>
      <c r="I2" t="s">
        <v>28</v>
      </c>
      <c r="J2" t="s">
        <v>32</v>
      </c>
      <c r="K2" t="s">
        <v>31</v>
      </c>
      <c r="L2" t="s">
        <v>39</v>
      </c>
      <c r="M2" t="s">
        <v>33</v>
      </c>
      <c r="N2" t="s">
        <v>34</v>
      </c>
    </row>
    <row r="3" spans="1:14" ht="73.8" customHeight="1" x14ac:dyDescent="0.3">
      <c r="A3">
        <v>1</v>
      </c>
      <c r="B3" t="s">
        <v>25</v>
      </c>
      <c r="C3" t="s">
        <v>36</v>
      </c>
      <c r="D3">
        <v>6.0000000000000001E-3</v>
      </c>
      <c r="E3">
        <v>6.0000000000000001E-3</v>
      </c>
      <c r="F3">
        <v>1</v>
      </c>
      <c r="G3">
        <v>1</v>
      </c>
      <c r="H3">
        <v>0</v>
      </c>
      <c r="I3">
        <v>0</v>
      </c>
      <c r="J3">
        <v>15</v>
      </c>
      <c r="K3">
        <v>8.9999999999999993E-3</v>
      </c>
      <c r="N3">
        <v>335</v>
      </c>
    </row>
    <row r="4" spans="1:14" ht="73.8" customHeight="1" x14ac:dyDescent="0.3">
      <c r="B4" t="s">
        <v>25</v>
      </c>
      <c r="C4" t="s">
        <v>36</v>
      </c>
      <c r="D4">
        <v>6.0000000000000001E-3</v>
      </c>
      <c r="E4">
        <v>6.0000000000000001E-3</v>
      </c>
      <c r="F4">
        <v>2</v>
      </c>
      <c r="G4">
        <v>2</v>
      </c>
      <c r="H4">
        <v>0</v>
      </c>
      <c r="I4">
        <v>0</v>
      </c>
      <c r="J4">
        <v>15</v>
      </c>
      <c r="K4">
        <v>8.9999999999999993E-3</v>
      </c>
      <c r="N4">
        <v>335</v>
      </c>
    </row>
    <row r="5" spans="1:14" ht="100.8" customHeight="1" x14ac:dyDescent="0.3">
      <c r="A5">
        <v>2</v>
      </c>
      <c r="B5" t="s">
        <v>25</v>
      </c>
      <c r="C5" t="s">
        <v>26</v>
      </c>
      <c r="D5">
        <v>6.0000000000000001E-3</v>
      </c>
      <c r="E5">
        <v>0.03</v>
      </c>
      <c r="F5">
        <v>0.1</v>
      </c>
      <c r="G5">
        <f t="shared" ref="G5" si="0">F5+((E5-D5)/(2*TAN(I5)))</f>
        <v>8.5981200337217956E-2</v>
      </c>
      <c r="H5">
        <v>30</v>
      </c>
      <c r="I5">
        <v>15</v>
      </c>
      <c r="J5">
        <v>15</v>
      </c>
      <c r="K5">
        <v>8.9999999999999993E-3</v>
      </c>
      <c r="N5">
        <v>308</v>
      </c>
    </row>
    <row r="6" spans="1:14" ht="76.2" customHeight="1" x14ac:dyDescent="0.3">
      <c r="B6" t="s">
        <v>25</v>
      </c>
      <c r="C6" t="s">
        <v>36</v>
      </c>
      <c r="D6">
        <v>6.0000000000000001E-3</v>
      </c>
      <c r="E6">
        <v>1.2E-2</v>
      </c>
      <c r="F6">
        <v>1</v>
      </c>
      <c r="G6">
        <f>(F6+((E6-D6)*100/(2*TAN(I6*2*PI()/180))))</f>
        <v>1.5196152422706632</v>
      </c>
      <c r="H6">
        <v>0</v>
      </c>
      <c r="I6">
        <v>15</v>
      </c>
      <c r="J6">
        <v>15</v>
      </c>
      <c r="K6">
        <v>8.9999999999999993E-3</v>
      </c>
      <c r="N6">
        <v>382</v>
      </c>
    </row>
    <row r="7" spans="1:14" ht="69.599999999999994" customHeight="1" x14ac:dyDescent="0.3">
      <c r="B7" t="s">
        <v>25</v>
      </c>
      <c r="C7" t="s">
        <v>36</v>
      </c>
      <c r="D7">
        <v>6.0000000000000001E-3</v>
      </c>
      <c r="E7">
        <v>1.2E-2</v>
      </c>
      <c r="F7">
        <v>0</v>
      </c>
      <c r="G7">
        <f>(F7+((E7-D7)*100/(2*TAN(I7*2*PI()/180))))</f>
        <v>0.51961524227066325</v>
      </c>
      <c r="H7">
        <v>0</v>
      </c>
      <c r="I7">
        <v>15</v>
      </c>
      <c r="J7">
        <v>15</v>
      </c>
      <c r="K7">
        <v>8.9999999999999993E-3</v>
      </c>
      <c r="N7">
        <v>393.2</v>
      </c>
    </row>
    <row r="8" spans="1:14" ht="108.6" customHeight="1" x14ac:dyDescent="0.3">
      <c r="B8" t="s">
        <v>25</v>
      </c>
      <c r="C8" t="s">
        <v>36</v>
      </c>
      <c r="D8">
        <v>5.0000000000000001E-3</v>
      </c>
      <c r="E8">
        <v>1.4999999999999999E-2</v>
      </c>
      <c r="F8">
        <v>0</v>
      </c>
      <c r="H8">
        <v>0</v>
      </c>
      <c r="I8">
        <v>15</v>
      </c>
      <c r="J8">
        <v>15</v>
      </c>
      <c r="K8">
        <v>8.9999999999999993E-3</v>
      </c>
      <c r="N8">
        <v>452</v>
      </c>
    </row>
  </sheetData>
  <mergeCells count="1">
    <mergeCell ref="C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thrust_vs_t</vt:lpstr>
      <vt:lpstr>HOOP STRESS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YGSV ASHISH</dc:creator>
  <cp:lastModifiedBy>Ashish Yerra</cp:lastModifiedBy>
  <dcterms:created xsi:type="dcterms:W3CDTF">2025-02-06T19:32:05Z</dcterms:created>
  <dcterms:modified xsi:type="dcterms:W3CDTF">2025-02-14T14:16:05Z</dcterms:modified>
</cp:coreProperties>
</file>