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\\wsl.localhost\Ubuntu\home\abbasbil\Openclassrooms\Projet_9\"/>
    </mc:Choice>
  </mc:AlternateContent>
  <xr:revisionPtr revIDLastSave="0" documentId="13_ncr:1_{EA54168A-A9EA-4119-A13B-2210C249E488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Backlog" sheetId="1" r:id="rId1"/>
    <sheet name="SPRINTS" sheetId="2" r:id="rId2"/>
    <sheet name="Burndown chart" sheetId="3" r:id="rId3"/>
  </sheets>
  <definedNames>
    <definedName name="_xlnm._FilterDatabase" localSheetId="0" hidden="1">Backlog!$A$1:$N$21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2" l="1"/>
  <c r="R6" i="1" l="1"/>
  <c r="R5" i="1"/>
  <c r="R4" i="1"/>
  <c r="R3" i="1"/>
  <c r="R2" i="1"/>
  <c r="K97" i="2"/>
  <c r="K75" i="2"/>
  <c r="K55" i="2"/>
  <c r="K37" i="2"/>
  <c r="K19" i="2"/>
  <c r="O99" i="2"/>
  <c r="O100" i="2"/>
  <c r="O101" i="2"/>
  <c r="O98" i="2"/>
  <c r="O76" i="2"/>
  <c r="O77" i="2"/>
  <c r="O78" i="2"/>
  <c r="O79" i="2"/>
  <c r="O80" i="2"/>
  <c r="O57" i="2"/>
  <c r="O55" i="2" s="1"/>
  <c r="O58" i="2"/>
  <c r="O56" i="2"/>
  <c r="O38" i="2"/>
  <c r="O39" i="2"/>
  <c r="O40" i="2"/>
  <c r="O21" i="2"/>
  <c r="O22" i="2"/>
  <c r="O23" i="2"/>
  <c r="O20" i="2"/>
  <c r="L99" i="2"/>
  <c r="L100" i="2"/>
  <c r="L101" i="2"/>
  <c r="L97" i="2" s="1"/>
  <c r="L98" i="2"/>
  <c r="L77" i="2"/>
  <c r="L78" i="2"/>
  <c r="L79" i="2"/>
  <c r="L80" i="2"/>
  <c r="L76" i="2"/>
  <c r="L57" i="2"/>
  <c r="L58" i="2"/>
  <c r="L56" i="2"/>
  <c r="L38" i="2"/>
  <c r="L37" i="2" s="1"/>
  <c r="L39" i="2"/>
  <c r="L40" i="2"/>
  <c r="L20" i="2"/>
  <c r="L21" i="2"/>
  <c r="L22" i="2"/>
  <c r="L23" i="2"/>
  <c r="L19" i="2"/>
  <c r="L75" i="2"/>
  <c r="L55" i="2"/>
  <c r="N2" i="1"/>
  <c r="N1" i="1"/>
  <c r="Q19" i="2"/>
  <c r="K2" i="1"/>
  <c r="K1" i="1"/>
  <c r="J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M1" i="1"/>
  <c r="Q98" i="2"/>
  <c r="Q97" i="2"/>
  <c r="Q76" i="2"/>
  <c r="Q75" i="2"/>
  <c r="Q57" i="2"/>
  <c r="Q56" i="2"/>
  <c r="Q38" i="2"/>
  <c r="Q37" i="2"/>
  <c r="Q55" i="2"/>
  <c r="Q39" i="2"/>
  <c r="Q23" i="2"/>
  <c r="Q22" i="2"/>
  <c r="Q21" i="2"/>
  <c r="G74" i="2"/>
  <c r="G96" i="2"/>
  <c r="G54" i="2"/>
  <c r="G36" i="2"/>
  <c r="G18" i="2"/>
  <c r="O97" i="2" l="1"/>
  <c r="O75" i="2"/>
  <c r="O37" i="2"/>
  <c r="O19" i="2" l="1"/>
</calcChain>
</file>

<file path=xl/sharedStrings.xml><?xml version="1.0" encoding="utf-8"?>
<sst xmlns="http://schemas.openxmlformats.org/spreadsheetml/2006/main" count="408" uniqueCount="152">
  <si>
    <t>Titre</t>
  </si>
  <si>
    <t>En tant que</t>
  </si>
  <si>
    <t>Je veux...</t>
  </si>
  <si>
    <t>Afin de...</t>
  </si>
  <si>
    <t>Pondération</t>
  </si>
  <si>
    <t>Données/Autorisations nécessaires</t>
  </si>
  <si>
    <t>Priorisation</t>
  </si>
  <si>
    <t>Profil</t>
  </si>
  <si>
    <t>Coût estimé (€)</t>
  </si>
  <si>
    <t>Création de compte et connexion</t>
  </si>
  <si>
    <t>Utilisateur de l'application</t>
  </si>
  <si>
    <t>Créer un compte et me connecter avec une adresse mail et un mot de passe.</t>
  </si>
  <si>
    <t>Accéder à mes informations personnelles, photos, articles recommandés, et pouvoir passer commande.</t>
  </si>
  <si>
    <t>Connexion sécurisée pour le paiement</t>
  </si>
  <si>
    <t>Must Have</t>
  </si>
  <si>
    <t>Développeur</t>
  </si>
  <si>
    <t>Prise de photo et gestion de collection de vêtements</t>
  </si>
  <si>
    <t>Prendre des photos de mes vêtements et les sauvegarder dans une collection.</t>
  </si>
  <si>
    <t>Recevoir des recommandations personnalisées en fonction de ma garde-robe.</t>
  </si>
  <si>
    <t>Appareil photo et stockage</t>
  </si>
  <si>
    <t>Should Have</t>
  </si>
  <si>
    <t>Algorithme de recommandation basé sur les photos stockées</t>
  </si>
  <si>
    <t>Application</t>
  </si>
  <si>
    <t>Recommander des vêtements en analysant les photos de ma garde-robe.</t>
  </si>
  <si>
    <t>Proposer des articles correspondant à mes goûts.</t>
  </si>
  <si>
    <t>Photos enregistrées, catalogue produit, IA</t>
  </si>
  <si>
    <t>Data Scientist</t>
  </si>
  <si>
    <t>Affichage des vêtements proposés sur les photos de l'utilisateur</t>
  </si>
  <si>
    <t>Afficher les vêtements proposés directement sur mes photos.</t>
  </si>
  <si>
    <t>Simuler l'essayage des vêtements et faciliter mon choix.</t>
  </si>
  <si>
    <t>Catalogue produit, IA, stockage utilisateur</t>
  </si>
  <si>
    <t>Could Have</t>
  </si>
  <si>
    <t>Prestataire IA</t>
  </si>
  <si>
    <t>Modification des vêtements proposés (couleur et style)</t>
  </si>
  <si>
    <t>Modifier la couleur et le style des vêtements recommandés.</t>
  </si>
  <si>
    <t>Tester différentes variantes et affiner les recommandations.</t>
  </si>
  <si>
    <t>Catalogue produit</t>
  </si>
  <si>
    <t>Définition des styles préférés</t>
  </si>
  <si>
    <t>Définir mes styles préférés.</t>
  </si>
  <si>
    <t>Recevoir des recommandations en adéquation avec mes goûts personnels.</t>
  </si>
  <si>
    <t>Liste de styles du catalogue</t>
  </si>
  <si>
    <t>Référencement des marques préférées</t>
  </si>
  <si>
    <t>Indiquer mes marques préférées parmi celles proposées dans l'application.</t>
  </si>
  <si>
    <t>Recevoir des suggestions alignées avec mes choix de marques.</t>
  </si>
  <si>
    <t>Marques référencées dans le catalogue</t>
  </si>
  <si>
    <t>Référencement des blogs, sites et influenceurs préférés</t>
  </si>
  <si>
    <t>Ajouter des blogs et influenceurs à mes sources d'inspiration.</t>
  </si>
  <si>
    <t>Accéder à des recommandations basées sur leurs conseils et contenus.</t>
  </si>
  <si>
    <t>Données personnelles sur préférences</t>
  </si>
  <si>
    <t>Algorithme de recommandation basé sur les préférences</t>
  </si>
  <si>
    <t>Recommander des articles selon mes styles et marques préférés.</t>
  </si>
  <si>
    <t>Obtenir des suggestions personnalisées et pertinentes.</t>
  </si>
  <si>
    <t>Historique des préférences utilisateur</t>
  </si>
  <si>
    <t>Avis sur les propositions de vêtements</t>
  </si>
  <si>
    <t>Donner mon avis sur les vêtements recommandés.</t>
  </si>
  <si>
    <t>Améliorer la pertinence des recommandations futures.</t>
  </si>
  <si>
    <t>Système de notation</t>
  </si>
  <si>
    <t>Ajout de produits au panier</t>
  </si>
  <si>
    <t>Ajouter des produits recommandés dans mon panier.</t>
  </si>
  <si>
    <t>Sélectionner plusieurs articles avant de passer ma commande.</t>
  </si>
  <si>
    <t>Références produits</t>
  </si>
  <si>
    <t>Validation de la commande</t>
  </si>
  <si>
    <t>Valider ma commande et choisir le mode de livraison.</t>
  </si>
  <si>
    <t>Finaliser ma commande selon mes préférences.</t>
  </si>
  <si>
    <t>Options de livraison</t>
  </si>
  <si>
    <t>Finalisation par une transaction bancaire</t>
  </si>
  <si>
    <t>Finaliser ma commande en effectuant un paiement sécurisé.</t>
  </si>
  <si>
    <t>Compléter mon achat en toute confiance.</t>
  </si>
  <si>
    <t>Connexion sécurisée</t>
  </si>
  <si>
    <t>Désinscription au service de recommandation</t>
  </si>
  <si>
    <t>Me désinscrire du service de recommandation.</t>
  </si>
  <si>
    <t>Ne plus recevoir de notifications ou suggestions.</t>
  </si>
  <si>
    <t>Préférences utilisateur</t>
  </si>
  <si>
    <t>Modification et suppression des données personnelles</t>
  </si>
  <si>
    <t>Modifier ou supprimer mes données personnelles.</t>
  </si>
  <si>
    <t>Gérer mes informations sensibles conformément à mes droits.</t>
  </si>
  <si>
    <t>Historique des données utilisateur</t>
  </si>
  <si>
    <t>Gestion de la durée de conservation des données personnelles</t>
  </si>
  <si>
    <t>Définir la durée de conservation de mes données.</t>
  </si>
  <si>
    <t>M'assurer qu'elles soient supprimées automatiquement après une période définie.</t>
  </si>
  <si>
    <t>Purge automatique des données personnelles après inactivité</t>
  </si>
  <si>
    <t>Supprimer automatiquement les données après une période d'inactivité.</t>
  </si>
  <si>
    <t>Respecter les réglementations RGPD en cas de non-utilisation prolongée.</t>
  </si>
  <si>
    <t>Informations utilisateur et historique d'activité</t>
  </si>
  <si>
    <t>Outil de recommandation de vêtements basé sur la garde-robe</t>
  </si>
  <si>
    <t>Outil de recommandation basé sur les préférences et tendances</t>
  </si>
  <si>
    <t>Gestion du panier et commande</t>
  </si>
  <si>
    <t>Gestion des données personnelles (RGPD)</t>
  </si>
  <si>
    <t>Coût journalier estimé (€)</t>
  </si>
  <si>
    <t>UX Designer</t>
  </si>
  <si>
    <t>Graphiste</t>
  </si>
  <si>
    <t>Profile</t>
  </si>
  <si>
    <t>Besoins métiers</t>
  </si>
  <si>
    <t>Interface utilisateur</t>
  </si>
  <si>
    <t>Présentation des pages et menus</t>
  </si>
  <si>
    <t>Présenter les différentes pages et menus</t>
  </si>
  <si>
    <t>Permettre à l'utilisateur d'interagir avec les différents outils</t>
  </si>
  <si>
    <t>Architecture de l'application</t>
  </si>
  <si>
    <t>Design graphique de l'application</t>
  </si>
  <si>
    <t>Habiller graphiquement l'application et créer un logo</t>
  </si>
  <si>
    <t>Rendre l'application plus conviviale et identifiable par l'utilisateur</t>
  </si>
  <si>
    <t>Charte graphique</t>
  </si>
  <si>
    <t>ID</t>
  </si>
  <si>
    <t>Sprint 1</t>
  </si>
  <si>
    <t>Sprint 3</t>
  </si>
  <si>
    <t>Sprint 4</t>
  </si>
  <si>
    <t>Sprint 5</t>
  </si>
  <si>
    <t xml:space="preserve">Sprint 4 - Charge :  </t>
  </si>
  <si>
    <t xml:space="preserve">Sprint 1 - charge : </t>
  </si>
  <si>
    <t xml:space="preserve">Sprint 2 - charge : </t>
  </si>
  <si>
    <t xml:space="preserve">Sprint 3 - charge : </t>
  </si>
  <si>
    <t>Point de plannification Sprint 4 : Gestion des préférences utilisateur et RGPD</t>
  </si>
  <si>
    <t>Point de plannification Sprint 5 : Fonctionnalités avancées et suggestions</t>
  </si>
  <si>
    <t>Point de plannification Sprint 3 : Finalisation du panier et gestion des commandes</t>
  </si>
  <si>
    <t>Point de plannification Sprint 2 : Gestion de la garde-robe et premières recommandations</t>
  </si>
  <si>
    <t>Point de plannification Sprint 1 : Création des bases</t>
  </si>
  <si>
    <t xml:space="preserve">Durée Developpeur : </t>
  </si>
  <si>
    <t xml:space="preserve">Durée Data Scientist : </t>
  </si>
  <si>
    <t xml:space="preserve">Durée UX Designer : </t>
  </si>
  <si>
    <t xml:space="preserve">Durée Graphiste : </t>
  </si>
  <si>
    <t xml:space="preserve">User stories : </t>
  </si>
  <si>
    <t xml:space="preserve">Durée Prestataire IA : </t>
  </si>
  <si>
    <r>
      <t xml:space="preserve">Composition de l'équipe : </t>
    </r>
    <r>
      <rPr>
        <sz val="12"/>
        <color theme="1"/>
        <rFont val="Calibri"/>
        <family val="2"/>
        <scheme val="minor"/>
      </rPr>
      <t>1 Développeur, 1 Data Scientist, 1 UX Designer, 1 Graphiste</t>
    </r>
  </si>
  <si>
    <r>
      <t>Suivi quotidien :</t>
    </r>
    <r>
      <rPr>
        <sz val="12"/>
        <color theme="1"/>
        <rFont val="Calibri"/>
        <family val="2"/>
        <scheme val="minor"/>
      </rPr>
      <t xml:space="preserve"> Réunion de suivi quotidien d'une durée de 15 minutes.</t>
    </r>
  </si>
  <si>
    <r>
      <t xml:space="preserve">Points de pilotage et replanification : </t>
    </r>
    <r>
      <rPr>
        <sz val="12"/>
        <color rgb="FF000000"/>
        <rFont val="Calibri"/>
        <family val="2"/>
        <scheme val="minor"/>
      </rPr>
      <t>uniquement si le besoin est identifié lors du daily (1h)</t>
    </r>
  </si>
  <si>
    <r>
      <t xml:space="preserve">Composition de l'équipe : </t>
    </r>
    <r>
      <rPr>
        <sz val="12"/>
        <color theme="1"/>
        <rFont val="Calibri"/>
        <family val="2"/>
        <scheme val="minor"/>
      </rPr>
      <t>1 Développeur, 1 Prestataire IA</t>
    </r>
  </si>
  <si>
    <r>
      <t xml:space="preserve">Composition de l'équipe : </t>
    </r>
    <r>
      <rPr>
        <sz val="12"/>
        <color theme="1"/>
        <rFont val="Calibri"/>
        <family val="2"/>
        <scheme val="minor"/>
      </rPr>
      <t>1 Développeur, 1 Data Scientist</t>
    </r>
  </si>
  <si>
    <t>Sprint 1 : Réalisation des points de revue, organisation de la rétrospective, et validation pour le lancement du sprint suivant.</t>
  </si>
  <si>
    <t>Sprint 5 : Réalisation des points de revue, organisation de la rétrospective.</t>
  </si>
  <si>
    <t>Sprint 4 : Réalisation des points de revue, organisation de la rétrospective, et validation pour le lancement du sprint suivant.</t>
  </si>
  <si>
    <t>Sprint 3 : Réalisation des points de revue, organisation de la rétrospective, et validation pour le lancement du sprint suivant.</t>
  </si>
  <si>
    <t>Sprint 2 : Réalisation des points de revue, organisation de la rétrospective, et validation pour le lancement du sprint suivant.</t>
  </si>
  <si>
    <t>ÉQUIPE PROJET</t>
  </si>
  <si>
    <t>Product Owner : Alicia</t>
  </si>
  <si>
    <t>Data ►</t>
  </si>
  <si>
    <t>Dév ►</t>
  </si>
  <si>
    <t>Créa ►</t>
  </si>
  <si>
    <r>
      <t xml:space="preserve">Gestion/Suivi </t>
    </r>
    <r>
      <rPr>
        <b/>
        <sz val="12"/>
        <color rgb="FF000000"/>
        <rFont val="Arial"/>
        <family val="2"/>
      </rPr>
      <t>►</t>
    </r>
  </si>
  <si>
    <t>IA Product Manager : Billel</t>
  </si>
  <si>
    <t>Data Scientist : Clara</t>
  </si>
  <si>
    <t>Presta IA : Arnaud</t>
  </si>
  <si>
    <t>UX Designer : Julie</t>
  </si>
  <si>
    <t>Graphiste : Sofia</t>
  </si>
  <si>
    <t>Développeurs : Hakim &amp; Lucas</t>
  </si>
  <si>
    <r>
      <rPr>
        <b/>
        <sz val="11"/>
        <color theme="1"/>
        <rFont val="Calibri"/>
        <family val="2"/>
        <scheme val="minor"/>
      </rPr>
      <t>Deux Développeurs :</t>
    </r>
    <r>
      <rPr>
        <sz val="11"/>
        <color theme="1"/>
        <rFont val="Calibri"/>
        <family val="2"/>
        <scheme val="minor"/>
      </rPr>
      <t xml:space="preserve"> Mobilisés sur tous les sprints, avec une charge totale bien répartie </t>
    </r>
    <r>
      <rPr>
        <b/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31 jours chacun, soit 62 jours au total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. Ils travaillent en parallèle pour accélérer la livraison des fonctionnalités clés.
</t>
    </r>
    <r>
      <rPr>
        <b/>
        <sz val="11"/>
        <color theme="1"/>
        <rFont val="Calibri"/>
        <family val="2"/>
        <scheme val="minor"/>
      </rPr>
      <t>Data Scientist :</t>
    </r>
    <r>
      <rPr>
        <sz val="11"/>
        <color theme="1"/>
        <rFont val="Calibri"/>
        <family val="2"/>
        <scheme val="minor"/>
      </rPr>
      <t xml:space="preserve"> Intervient dans les Sprints 1 et 3 pour le développement des algorithmes IA, avec une charge totale de 30 jours.
</t>
    </r>
    <r>
      <rPr>
        <b/>
        <sz val="11"/>
        <color theme="1"/>
        <rFont val="Calibri"/>
        <family val="2"/>
        <scheme val="minor"/>
      </rPr>
      <t>Prestataire IA :</t>
    </r>
    <r>
      <rPr>
        <sz val="11"/>
        <color theme="1"/>
        <rFont val="Calibri"/>
        <family val="2"/>
        <scheme val="minor"/>
      </rPr>
      <t xml:space="preserve"> Contribue principalement au Sprint 2, avec une charge dédiée de 25 jours pour l’intégration des recommandations visuelles.
</t>
    </r>
    <r>
      <rPr>
        <b/>
        <sz val="11"/>
        <color theme="1"/>
        <rFont val="Calibri"/>
        <family val="2"/>
        <scheme val="minor"/>
      </rPr>
      <t>UX Designer et Graphiste :</t>
    </r>
    <r>
      <rPr>
        <sz val="11"/>
        <color theme="1"/>
        <rFont val="Calibri"/>
        <family val="2"/>
        <scheme val="minor"/>
      </rPr>
      <t xml:space="preserve"> Interviennent uniquement lors du Sprint 1 pour concevoir l'interface utilisateur et les éléments graphiques, avec une charge de 10 jours pour l'UX Designer et 5 jours pour le Graphiste.</t>
    </r>
  </si>
  <si>
    <t>Sprint</t>
  </si>
  <si>
    <t>Jour</t>
  </si>
  <si>
    <t>Sprint 2</t>
  </si>
  <si>
    <t>user stories</t>
  </si>
  <si>
    <r>
      <t xml:space="preserve">Composition de l'équipe : </t>
    </r>
    <r>
      <rPr>
        <sz val="12"/>
        <color theme="1"/>
        <rFont val="Calibri"/>
        <family val="2"/>
        <scheme val="minor"/>
      </rPr>
      <t xml:space="preserve"> 2 Développeur</t>
    </r>
  </si>
  <si>
    <t>Charges (jours</t>
  </si>
  <si>
    <r>
      <rPr>
        <b/>
        <sz val="16"/>
        <color theme="1"/>
        <rFont val="Calibri"/>
        <family val="2"/>
        <scheme val="minor"/>
      </rPr>
      <t>Organisation complète: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Gestion et suivi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- Alicia (Product Owner) :</t>
    </r>
    <r>
      <rPr>
        <sz val="11"/>
        <color theme="1"/>
        <rFont val="Calibri"/>
        <family val="2"/>
        <scheme val="minor"/>
      </rPr>
      <t xml:space="preserve">
     - Responsable de la vision du produit.
     - Décide des priorités et fixe les objectifs des sprints.
     - Valide les fonctionnalités développées et assure la satisfaction des parties prenantes.
</t>
    </r>
    <r>
      <rPr>
        <b/>
        <sz val="11"/>
        <color theme="1"/>
        <rFont val="Calibri"/>
        <family val="2"/>
        <scheme val="minor"/>
      </rPr>
      <t>- Billel (IA Product Manager) :</t>
    </r>
    <r>
      <rPr>
        <sz val="11"/>
        <color theme="1"/>
        <rFont val="Calibri"/>
        <family val="2"/>
        <scheme val="minor"/>
      </rPr>
      <t xml:space="preserve">
      - Coordonne les différents profils (techniques, créatifs, gestion).
      - Planifie les tâches, suit les avancées et gère les risques.
      - Facilite la communication entre les membres de l’équipe et veille au respect des délais.
</t>
    </r>
    <r>
      <rPr>
        <b/>
        <sz val="12"/>
        <color theme="1"/>
        <rFont val="Calibri"/>
        <family val="2"/>
        <scheme val="minor"/>
      </rPr>
      <t>Données (Data)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- Clara (Data Scientist) :</t>
    </r>
    <r>
      <rPr>
        <sz val="11"/>
        <color theme="1"/>
        <rFont val="Calibri"/>
        <family val="2"/>
        <scheme val="minor"/>
      </rPr>
      <t xml:space="preserve">
      - Crée et entraîne les modèles d’intelligence artificielle pour les recommandations vestimentaires.
      - Analyse les datasets, identifie les biais et améliore les algorithmes.
      - Collabore étroitement avec Arnaud pour garantir la qualité des modèles IA.
</t>
    </r>
    <r>
      <rPr>
        <b/>
        <sz val="11"/>
        <color theme="1"/>
        <rFont val="Calibri"/>
        <family val="2"/>
        <scheme val="minor"/>
      </rPr>
      <t>- Arnaud (Prestataire IA) :</t>
    </r>
    <r>
      <rPr>
        <sz val="11"/>
        <color theme="1"/>
        <rFont val="Calibri"/>
        <family val="2"/>
        <scheme val="minor"/>
      </rPr>
      <t xml:space="preserve">
      - Fournit un support technique avancé pour l’entraînement des modèles IA.
      - Partage des bonnes pratiques et outils pour optimiser les performances des modèles.
</t>
    </r>
    <r>
      <rPr>
        <b/>
        <sz val="12"/>
        <color theme="1"/>
        <rFont val="Calibri"/>
        <family val="2"/>
        <scheme val="minor"/>
      </rPr>
      <t xml:space="preserve">- Développement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- Hakim et Lucas (Développeurs) :</t>
    </r>
    <r>
      <rPr>
        <sz val="11"/>
        <color theme="1"/>
        <rFont val="Calibri"/>
        <family val="2"/>
        <scheme val="minor"/>
      </rPr>
      <t xml:space="preserve">
      - Développent l’application mobile en intégrant les modèles IA dans le backend.
      - S’assurent de la fluidité et de la performance de l’application.
      - Corrigent les bugs et implémentent les améliorations après les tests.
      - Gèrent les connectivités entre le frontend, le backend et les bases de données.
</t>
    </r>
    <r>
      <rPr>
        <b/>
        <sz val="12"/>
        <color theme="1"/>
        <rFont val="Calibri"/>
        <family val="2"/>
        <scheme val="minor"/>
      </rPr>
      <t xml:space="preserve">- Création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- Julie (UX Designer) :
    - </t>
    </r>
    <r>
      <rPr>
        <sz val="11"/>
        <color theme="1"/>
        <rFont val="Calibri"/>
        <family val="2"/>
        <scheme val="minor"/>
      </rPr>
      <t xml:space="preserve">Conçoit une interface intuitive pour les utilisateurs.
      - Réalise des wireframes et prototypes en collaboration avec les développeurs.
      - Teste l’expérience utilisateur pour s'assurer que l’application est simple et agréable à utiliser.
</t>
    </r>
    <r>
      <rPr>
        <b/>
        <sz val="11"/>
        <color theme="1"/>
        <rFont val="Calibri"/>
        <family val="2"/>
        <scheme val="minor"/>
      </rPr>
      <t xml:space="preserve">
- Sofia (Graphiste) :
</t>
    </r>
    <r>
      <rPr>
        <sz val="11"/>
        <color theme="1"/>
        <rFont val="Calibri"/>
        <family val="2"/>
        <scheme val="minor"/>
      </rPr>
      <t xml:space="preserve">      - Travaille sur le design visuel de l’application (logo, charte graphique, icônes).
      - Crée des visuels attrayants pour renforcer l’identité de la marque.
      - S’assure de l’esthétique générale de l’application.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</si>
</sst>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1"/>
      <color rgb="FF9C57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/>
      <diagonal/>
    </border>
    <border>
      <left style="medium">
        <color theme="1"/>
      </left>
      <right style="thin">
        <color auto="1"/>
      </right>
      <top/>
      <bottom/>
      <diagonal/>
    </border>
    <border>
      <left style="medium">
        <color theme="1"/>
      </left>
      <right style="thin">
        <color auto="1"/>
      </right>
      <top/>
      <bottom style="medium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theme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 diagonalUp="1" diagonalDown="1">
      <left style="medium">
        <color theme="1"/>
      </left>
      <right/>
      <top style="medium">
        <color theme="1"/>
      </top>
      <bottom style="medium">
        <color theme="1"/>
      </bottom>
      <diagonal style="medium">
        <color theme="1"/>
      </diagonal>
    </border>
    <border diagonalUp="1" diagonalDown="1">
      <left/>
      <right style="medium">
        <color theme="1"/>
      </right>
      <top style="medium">
        <color theme="1"/>
      </top>
      <bottom style="medium">
        <color theme="1"/>
      </bottom>
      <diagonal style="medium">
        <color theme="1"/>
      </diagonal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 diagonalUp="1" diagonalDown="1">
      <left/>
      <right/>
      <top style="medium">
        <color theme="1"/>
      </top>
      <bottom style="medium">
        <color theme="1"/>
      </bottom>
      <diagonal style="medium">
        <color theme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  <xf numFmtId="0" fontId="5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  <xf numFmtId="0" fontId="1" fillId="13" borderId="0" applyNumberFormat="0" applyBorder="0" applyAlignment="0" applyProtection="0"/>
    <xf numFmtId="0" fontId="5" fillId="14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7" borderId="0" applyNumberFormat="0" applyBorder="0" applyAlignment="0" applyProtection="0"/>
    <xf numFmtId="9" fontId="1" fillId="0" borderId="0" applyFont="0" applyFill="0" applyBorder="0" applyAlignment="0" applyProtection="0"/>
  </cellStyleXfs>
  <cellXfs count="246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13" borderId="1" xfId="12" applyBorder="1" applyAlignment="1">
      <alignment vertical="center"/>
    </xf>
    <xf numFmtId="0" fontId="1" fillId="15" borderId="1" xfId="14" applyBorder="1" applyAlignment="1">
      <alignment vertical="center"/>
    </xf>
    <xf numFmtId="0" fontId="1" fillId="17" borderId="1" xfId="16" applyBorder="1" applyAlignment="1">
      <alignment vertical="center"/>
    </xf>
    <xf numFmtId="0" fontId="3" fillId="8" borderId="9" xfId="7" applyFont="1" applyBorder="1" applyAlignment="1">
      <alignment horizontal="center" vertical="center"/>
    </xf>
    <xf numFmtId="0" fontId="3" fillId="10" borderId="9" xfId="9" applyFont="1" applyBorder="1" applyAlignment="1">
      <alignment horizontal="center" vertical="center"/>
    </xf>
    <xf numFmtId="0" fontId="3" fillId="12" borderId="9" xfId="11" applyFont="1" applyBorder="1" applyAlignment="1">
      <alignment horizontal="center" vertical="center"/>
    </xf>
    <xf numFmtId="0" fontId="3" fillId="14" borderId="9" xfId="13" applyFont="1" applyBorder="1" applyAlignment="1">
      <alignment horizontal="center" vertical="center"/>
    </xf>
    <xf numFmtId="0" fontId="3" fillId="16" borderId="9" xfId="15" applyFont="1" applyBorder="1" applyAlignment="1">
      <alignment horizontal="center" vertical="center"/>
    </xf>
    <xf numFmtId="0" fontId="4" fillId="9" borderId="1" xfId="8" applyFont="1" applyBorder="1" applyAlignment="1">
      <alignment vertical="center"/>
    </xf>
    <xf numFmtId="0" fontId="4" fillId="11" borderId="1" xfId="10" applyFont="1" applyBorder="1" applyAlignment="1">
      <alignment horizontal="center" vertical="center"/>
    </xf>
    <xf numFmtId="0" fontId="4" fillId="7" borderId="1" xfId="6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4" fillId="6" borderId="1" xfId="5" applyFont="1" applyBorder="1" applyAlignment="1">
      <alignment horizontal="center" vertical="center"/>
    </xf>
    <xf numFmtId="6" fontId="4" fillId="0" borderId="14" xfId="0" applyNumberFormat="1" applyFont="1" applyBorder="1" applyAlignment="1">
      <alignment horizontal="center" vertical="center" wrapText="1"/>
    </xf>
    <xf numFmtId="6" fontId="4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6" fontId="4" fillId="0" borderId="18" xfId="0" applyNumberFormat="1" applyFont="1" applyBorder="1" applyAlignment="1">
      <alignment horizontal="center" vertical="center" wrapText="1"/>
    </xf>
    <xf numFmtId="0" fontId="3" fillId="3" borderId="2" xfId="2" applyAlignment="1">
      <alignment horizontal="center" vertical="center" wrapText="1"/>
    </xf>
    <xf numFmtId="0" fontId="3" fillId="4" borderId="0" xfId="3" applyFont="1" applyBorder="1" applyAlignment="1">
      <alignment horizontal="center" vertical="center"/>
    </xf>
    <xf numFmtId="0" fontId="6" fillId="6" borderId="1" xfId="5" applyFont="1" applyBorder="1" applyAlignment="1">
      <alignment horizontal="center" vertical="center"/>
    </xf>
    <xf numFmtId="0" fontId="4" fillId="9" borderId="19" xfId="8" applyFont="1" applyBorder="1" applyAlignment="1">
      <alignment vertical="center"/>
    </xf>
    <xf numFmtId="0" fontId="6" fillId="6" borderId="20" xfId="5" applyFont="1" applyBorder="1" applyAlignment="1">
      <alignment horizontal="center" vertical="center"/>
    </xf>
    <xf numFmtId="0" fontId="4" fillId="6" borderId="22" xfId="5" applyFont="1" applyBorder="1" applyAlignment="1">
      <alignment horizontal="center" vertical="center"/>
    </xf>
    <xf numFmtId="0" fontId="6" fillId="6" borderId="23" xfId="5" applyFont="1" applyBorder="1" applyAlignment="1">
      <alignment horizontal="center" vertical="center"/>
    </xf>
    <xf numFmtId="0" fontId="4" fillId="9" borderId="24" xfId="8" applyFont="1" applyBorder="1" applyAlignment="1">
      <alignment vertical="center"/>
    </xf>
    <xf numFmtId="0" fontId="4" fillId="11" borderId="25" xfId="10" applyFont="1" applyBorder="1" applyAlignment="1">
      <alignment horizontal="center" vertical="center"/>
    </xf>
    <xf numFmtId="0" fontId="1" fillId="13" borderId="25" xfId="12" applyBorder="1" applyAlignment="1">
      <alignment vertical="center"/>
    </xf>
    <xf numFmtId="0" fontId="1" fillId="15" borderId="25" xfId="14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1" fillId="17" borderId="25" xfId="16" applyBorder="1" applyAlignment="1">
      <alignment vertical="center"/>
    </xf>
    <xf numFmtId="0" fontId="4" fillId="6" borderId="25" xfId="5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6" fillId="6" borderId="29" xfId="5" applyFont="1" applyBorder="1" applyAlignment="1">
      <alignment horizontal="center" vertical="center"/>
    </xf>
    <xf numFmtId="0" fontId="4" fillId="9" borderId="30" xfId="8" applyFont="1" applyBorder="1" applyAlignment="1">
      <alignment vertical="center"/>
    </xf>
    <xf numFmtId="0" fontId="4" fillId="11" borderId="31" xfId="10" applyFont="1" applyBorder="1" applyAlignment="1">
      <alignment horizontal="center" vertical="center"/>
    </xf>
    <xf numFmtId="0" fontId="1" fillId="13" borderId="31" xfId="12" applyBorder="1" applyAlignment="1">
      <alignment vertical="center"/>
    </xf>
    <xf numFmtId="0" fontId="1" fillId="15" borderId="31" xfId="14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1" fillId="17" borderId="31" xfId="16" applyBorder="1" applyAlignment="1">
      <alignment vertical="center"/>
    </xf>
    <xf numFmtId="0" fontId="4" fillId="7" borderId="31" xfId="6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6" fillId="6" borderId="37" xfId="5" applyFont="1" applyBorder="1" applyAlignment="1">
      <alignment horizontal="center" vertical="center"/>
    </xf>
    <xf numFmtId="0" fontId="4" fillId="9" borderId="38" xfId="8" applyFont="1" applyBorder="1" applyAlignment="1">
      <alignment vertical="center"/>
    </xf>
    <xf numFmtId="0" fontId="4" fillId="11" borderId="39" xfId="10" applyFont="1" applyBorder="1" applyAlignment="1">
      <alignment horizontal="center" vertical="center"/>
    </xf>
    <xf numFmtId="0" fontId="1" fillId="13" borderId="39" xfId="12" applyBorder="1" applyAlignment="1">
      <alignment vertical="center"/>
    </xf>
    <xf numFmtId="0" fontId="1" fillId="15" borderId="39" xfId="14" applyBorder="1" applyAlignment="1">
      <alignment vertical="center"/>
    </xf>
    <xf numFmtId="0" fontId="0" fillId="0" borderId="39" xfId="0" applyBorder="1" applyAlignment="1">
      <alignment horizontal="center" vertical="center"/>
    </xf>
    <xf numFmtId="0" fontId="1" fillId="17" borderId="39" xfId="16" applyBorder="1" applyAlignment="1">
      <alignment vertical="center"/>
    </xf>
    <xf numFmtId="0" fontId="4" fillId="7" borderId="39" xfId="6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/>
    </xf>
    <xf numFmtId="0" fontId="4" fillId="6" borderId="31" xfId="5" applyFont="1" applyBorder="1" applyAlignment="1">
      <alignment horizontal="center" vertical="center"/>
    </xf>
    <xf numFmtId="0" fontId="4" fillId="6" borderId="39" xfId="5" applyFont="1" applyBorder="1" applyAlignment="1">
      <alignment horizontal="center" vertical="center"/>
    </xf>
    <xf numFmtId="0" fontId="6" fillId="6" borderId="31" xfId="5" applyFont="1" applyBorder="1" applyAlignment="1">
      <alignment horizontal="center" vertical="center"/>
    </xf>
    <xf numFmtId="0" fontId="4" fillId="9" borderId="31" xfId="8" applyFont="1" applyBorder="1" applyAlignment="1">
      <alignment vertical="center"/>
    </xf>
    <xf numFmtId="0" fontId="6" fillId="6" borderId="39" xfId="5" applyFont="1" applyBorder="1" applyAlignment="1">
      <alignment horizontal="center" vertical="center"/>
    </xf>
    <xf numFmtId="0" fontId="4" fillId="9" borderId="39" xfId="8" applyFont="1" applyBorder="1" applyAlignment="1">
      <alignment vertical="center"/>
    </xf>
    <xf numFmtId="0" fontId="4" fillId="5" borderId="39" xfId="4" applyFont="1" applyBorder="1" applyAlignment="1">
      <alignment horizontal="center" vertical="center"/>
    </xf>
    <xf numFmtId="0" fontId="3" fillId="4" borderId="47" xfId="3" applyFont="1" applyBorder="1" applyAlignment="1">
      <alignment horizontal="center" vertical="center"/>
    </xf>
    <xf numFmtId="0" fontId="3" fillId="3" borderId="48" xfId="2" applyBorder="1" applyAlignment="1">
      <alignment horizontal="center" vertical="center"/>
    </xf>
    <xf numFmtId="0" fontId="4" fillId="6" borderId="49" xfId="5" applyFont="1" applyBorder="1" applyAlignment="1">
      <alignment horizontal="center" vertical="center"/>
    </xf>
    <xf numFmtId="0" fontId="6" fillId="6" borderId="24" xfId="5" applyFont="1" applyBorder="1" applyAlignment="1">
      <alignment horizontal="center" vertical="center"/>
    </xf>
    <xf numFmtId="0" fontId="4" fillId="9" borderId="25" xfId="8" applyFont="1" applyBorder="1" applyAlignment="1">
      <alignment vertical="center"/>
    </xf>
    <xf numFmtId="0" fontId="4" fillId="7" borderId="25" xfId="6" applyFont="1" applyBorder="1" applyAlignment="1">
      <alignment horizontal="center" vertical="center"/>
    </xf>
    <xf numFmtId="0" fontId="10" fillId="6" borderId="37" xfId="5" applyFont="1" applyBorder="1" applyAlignment="1">
      <alignment horizontal="center" vertical="center"/>
    </xf>
    <xf numFmtId="0" fontId="10" fillId="6" borderId="20" xfId="5" applyFont="1" applyBorder="1" applyAlignment="1">
      <alignment horizontal="center" vertical="center"/>
    </xf>
    <xf numFmtId="0" fontId="10" fillId="9" borderId="20" xfId="8" applyFont="1" applyBorder="1" applyAlignment="1">
      <alignment vertical="center"/>
    </xf>
    <xf numFmtId="0" fontId="10" fillId="11" borderId="20" xfId="10" applyFont="1" applyBorder="1" applyAlignment="1">
      <alignment horizontal="center" vertical="center"/>
    </xf>
    <xf numFmtId="0" fontId="11" fillId="13" borderId="20" xfId="12" applyFont="1" applyBorder="1" applyAlignment="1">
      <alignment vertical="center"/>
    </xf>
    <xf numFmtId="0" fontId="11" fillId="15" borderId="20" xfId="14" applyFont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11" fillId="17" borderId="20" xfId="16" applyFont="1" applyBorder="1" applyAlignment="1">
      <alignment vertical="center"/>
    </xf>
    <xf numFmtId="0" fontId="10" fillId="7" borderId="20" xfId="6" applyFont="1" applyBorder="1" applyAlignment="1">
      <alignment horizontal="center" vertical="center"/>
    </xf>
    <xf numFmtId="0" fontId="10" fillId="6" borderId="52" xfId="5" applyFont="1" applyBorder="1" applyAlignment="1">
      <alignment horizontal="center" vertical="center"/>
    </xf>
    <xf numFmtId="0" fontId="10" fillId="6" borderId="54" xfId="5" applyFont="1" applyBorder="1" applyAlignment="1">
      <alignment horizontal="center" vertical="center"/>
    </xf>
    <xf numFmtId="0" fontId="10" fillId="9" borderId="37" xfId="8" applyFont="1" applyBorder="1" applyAlignment="1">
      <alignment vertical="center"/>
    </xf>
    <xf numFmtId="0" fontId="10" fillId="11" borderId="37" xfId="10" applyFont="1" applyBorder="1" applyAlignment="1">
      <alignment horizontal="center" vertical="center"/>
    </xf>
    <xf numFmtId="0" fontId="11" fillId="13" borderId="37" xfId="12" applyFont="1" applyBorder="1" applyAlignment="1">
      <alignment vertical="center"/>
    </xf>
    <xf numFmtId="0" fontId="11" fillId="15" borderId="37" xfId="14" applyFont="1" applyBorder="1" applyAlignment="1">
      <alignment vertical="center" wrapText="1"/>
    </xf>
    <xf numFmtId="0" fontId="0" fillId="0" borderId="37" xfId="0" applyBorder="1" applyAlignment="1">
      <alignment horizontal="center" vertical="center"/>
    </xf>
    <xf numFmtId="0" fontId="11" fillId="17" borderId="37" xfId="16" applyFont="1" applyBorder="1" applyAlignment="1">
      <alignment vertical="center"/>
    </xf>
    <xf numFmtId="0" fontId="10" fillId="7" borderId="37" xfId="6" applyFont="1" applyBorder="1" applyAlignment="1">
      <alignment horizontal="center" vertical="center"/>
    </xf>
    <xf numFmtId="0" fontId="8" fillId="4" borderId="50" xfId="3" applyFont="1" applyBorder="1" applyAlignment="1">
      <alignment horizontal="center" vertical="center"/>
    </xf>
    <xf numFmtId="0" fontId="8" fillId="8" borderId="29" xfId="7" applyFont="1" applyBorder="1" applyAlignment="1">
      <alignment horizontal="center" vertical="center"/>
    </xf>
    <xf numFmtId="0" fontId="8" fillId="10" borderId="29" xfId="9" applyFont="1" applyBorder="1" applyAlignment="1">
      <alignment horizontal="center" vertical="center"/>
    </xf>
    <xf numFmtId="0" fontId="8" fillId="12" borderId="29" xfId="11" applyFont="1" applyBorder="1" applyAlignment="1">
      <alignment horizontal="center" vertical="center"/>
    </xf>
    <xf numFmtId="0" fontId="8" fillId="14" borderId="29" xfId="13" applyFont="1" applyBorder="1" applyAlignment="1">
      <alignment horizontal="center" vertical="center"/>
    </xf>
    <xf numFmtId="0" fontId="8" fillId="3" borderId="29" xfId="2" applyFont="1" applyBorder="1" applyAlignment="1">
      <alignment horizontal="center" vertical="center"/>
    </xf>
    <xf numFmtId="0" fontId="8" fillId="16" borderId="29" xfId="15" applyFont="1" applyBorder="1" applyAlignment="1">
      <alignment horizontal="center" vertical="center"/>
    </xf>
    <xf numFmtId="0" fontId="8" fillId="3" borderId="51" xfId="2" applyFont="1" applyBorder="1" applyAlignment="1">
      <alignment horizontal="center" vertical="center"/>
    </xf>
    <xf numFmtId="0" fontId="10" fillId="23" borderId="20" xfId="0" applyFont="1" applyFill="1" applyBorder="1" applyAlignment="1">
      <alignment horizontal="center" vertical="center" wrapText="1"/>
    </xf>
    <xf numFmtId="0" fontId="11" fillId="15" borderId="20" xfId="14" applyFont="1" applyBorder="1" applyAlignment="1">
      <alignment vertical="center"/>
    </xf>
    <xf numFmtId="0" fontId="11" fillId="0" borderId="2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9" fillId="4" borderId="50" xfId="3" applyFont="1" applyBorder="1" applyAlignment="1">
      <alignment horizontal="center" vertical="center"/>
    </xf>
    <xf numFmtId="0" fontId="9" fillId="8" borderId="29" xfId="7" applyFont="1" applyBorder="1" applyAlignment="1">
      <alignment horizontal="center" vertical="center"/>
    </xf>
    <xf numFmtId="0" fontId="9" fillId="10" borderId="29" xfId="9" applyFont="1" applyBorder="1" applyAlignment="1">
      <alignment horizontal="center" vertical="center"/>
    </xf>
    <xf numFmtId="0" fontId="9" fillId="12" borderId="29" xfId="11" applyFont="1" applyBorder="1" applyAlignment="1">
      <alignment horizontal="center" vertical="center"/>
    </xf>
    <xf numFmtId="0" fontId="9" fillId="14" borderId="29" xfId="13" applyFont="1" applyBorder="1" applyAlignment="1">
      <alignment horizontal="center" vertical="center"/>
    </xf>
    <xf numFmtId="0" fontId="9" fillId="3" borderId="29" xfId="2" applyFont="1" applyBorder="1" applyAlignment="1">
      <alignment horizontal="center" vertical="center"/>
    </xf>
    <xf numFmtId="0" fontId="9" fillId="16" borderId="29" xfId="15" applyFont="1" applyBorder="1" applyAlignment="1">
      <alignment horizontal="center" vertical="center"/>
    </xf>
    <xf numFmtId="0" fontId="9" fillId="3" borderId="51" xfId="2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1" fillId="15" borderId="37" xfId="14" applyFont="1" applyBorder="1" applyAlignment="1">
      <alignment vertical="center"/>
    </xf>
    <xf numFmtId="0" fontId="11" fillId="0" borderId="37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3" fillId="24" borderId="0" xfId="0" applyFont="1" applyFill="1" applyAlignment="1">
      <alignment horizontal="center" vertical="center"/>
    </xf>
    <xf numFmtId="0" fontId="0" fillId="24" borderId="0" xfId="0" applyFill="1"/>
    <xf numFmtId="0" fontId="12" fillId="24" borderId="0" xfId="0" applyFont="1" applyFill="1" applyAlignment="1">
      <alignment horizontal="right" vertical="center"/>
    </xf>
    <xf numFmtId="0" fontId="12" fillId="24" borderId="56" xfId="0" applyFont="1" applyFill="1" applyBorder="1" applyAlignment="1">
      <alignment horizontal="left" vertical="center"/>
    </xf>
    <xf numFmtId="0" fontId="4" fillId="25" borderId="22" xfId="0" applyFont="1" applyFill="1" applyBorder="1" applyAlignment="1">
      <alignment horizontal="right" vertical="center"/>
    </xf>
    <xf numFmtId="0" fontId="0" fillId="25" borderId="58" xfId="0" applyFill="1" applyBorder="1" applyAlignment="1">
      <alignment horizontal="center" vertical="center"/>
    </xf>
    <xf numFmtId="0" fontId="14" fillId="25" borderId="22" xfId="2" applyFont="1" applyFill="1" applyBorder="1" applyAlignment="1">
      <alignment horizontal="right" vertical="center"/>
    </xf>
    <xf numFmtId="0" fontId="4" fillId="25" borderId="58" xfId="0" applyFont="1" applyFill="1" applyBorder="1" applyAlignment="1">
      <alignment horizontal="center" vertical="center"/>
    </xf>
    <xf numFmtId="0" fontId="4" fillId="25" borderId="61" xfId="0" applyFont="1" applyFill="1" applyBorder="1" applyAlignment="1">
      <alignment horizontal="right" vertical="center"/>
    </xf>
    <xf numFmtId="0" fontId="4" fillId="25" borderId="62" xfId="0" applyFont="1" applyFill="1" applyBorder="1" applyAlignment="1">
      <alignment horizontal="center" vertical="center"/>
    </xf>
    <xf numFmtId="0" fontId="0" fillId="25" borderId="62" xfId="0" applyFill="1" applyBorder="1" applyAlignment="1">
      <alignment horizontal="center" vertical="center"/>
    </xf>
    <xf numFmtId="0" fontId="6" fillId="26" borderId="10" xfId="0" applyFont="1" applyFill="1" applyBorder="1" applyAlignment="1">
      <alignment horizontal="left" vertical="center"/>
    </xf>
    <xf numFmtId="0" fontId="16" fillId="26" borderId="11" xfId="0" applyFont="1" applyFill="1" applyBorder="1" applyAlignment="1">
      <alignment horizontal="centerContinuous"/>
    </xf>
    <xf numFmtId="0" fontId="12" fillId="26" borderId="12" xfId="0" applyFont="1" applyFill="1" applyBorder="1" applyAlignment="1">
      <alignment horizontal="center" vertical="center" wrapText="1"/>
    </xf>
    <xf numFmtId="0" fontId="17" fillId="26" borderId="10" xfId="0" applyFont="1" applyFill="1" applyBorder="1" applyAlignment="1">
      <alignment vertical="center"/>
    </xf>
    <xf numFmtId="0" fontId="0" fillId="26" borderId="11" xfId="0" applyFill="1" applyBorder="1" applyAlignment="1">
      <alignment vertical="center"/>
    </xf>
    <xf numFmtId="0" fontId="0" fillId="26" borderId="12" xfId="0" applyFill="1" applyBorder="1"/>
    <xf numFmtId="0" fontId="19" fillId="25" borderId="63" xfId="0" applyFont="1" applyFill="1" applyBorder="1" applyAlignment="1">
      <alignment horizontal="centerContinuous" vertical="center"/>
    </xf>
    <xf numFmtId="0" fontId="0" fillId="25" borderId="64" xfId="0" applyFill="1" applyBorder="1" applyAlignment="1">
      <alignment horizontal="centerContinuous"/>
    </xf>
    <xf numFmtId="0" fontId="0" fillId="25" borderId="65" xfId="0" applyFill="1" applyBorder="1" applyAlignment="1">
      <alignment horizontal="centerContinuous"/>
    </xf>
    <xf numFmtId="0" fontId="19" fillId="26" borderId="66" xfId="0" applyFont="1" applyFill="1" applyBorder="1" applyAlignment="1">
      <alignment horizontal="centerContinuous"/>
    </xf>
    <xf numFmtId="0" fontId="0" fillId="26" borderId="0" xfId="0" applyFill="1" applyAlignment="1">
      <alignment horizontal="centerContinuous"/>
    </xf>
    <xf numFmtId="0" fontId="0" fillId="26" borderId="67" xfId="0" applyFill="1" applyBorder="1" applyAlignment="1">
      <alignment horizontal="centerContinuous"/>
    </xf>
    <xf numFmtId="0" fontId="0" fillId="26" borderId="66" xfId="0" applyFill="1" applyBorder="1"/>
    <xf numFmtId="0" fontId="0" fillId="26" borderId="0" xfId="0" applyFill="1"/>
    <xf numFmtId="0" fontId="0" fillId="26" borderId="67" xfId="0" applyFill="1" applyBorder="1"/>
    <xf numFmtId="0" fontId="0" fillId="26" borderId="0" xfId="0" applyFill="1" applyAlignment="1">
      <alignment horizontal="right"/>
    </xf>
    <xf numFmtId="0" fontId="0" fillId="26" borderId="72" xfId="0" applyFill="1" applyBorder="1"/>
    <xf numFmtId="0" fontId="0" fillId="26" borderId="73" xfId="0" applyFill="1" applyBorder="1"/>
    <xf numFmtId="0" fontId="0" fillId="26" borderId="74" xfId="0" applyFill="1" applyBorder="1"/>
    <xf numFmtId="0" fontId="20" fillId="22" borderId="69" xfId="0" applyFont="1" applyFill="1" applyBorder="1"/>
    <xf numFmtId="0" fontId="0" fillId="29" borderId="5" xfId="0" applyFill="1" applyBorder="1" applyAlignment="1">
      <alignment horizontal="left" vertical="center"/>
    </xf>
    <xf numFmtId="0" fontId="20" fillId="22" borderId="71" xfId="0" applyFont="1" applyFill="1" applyBorder="1"/>
    <xf numFmtId="0" fontId="0" fillId="29" borderId="8" xfId="0" applyFill="1" applyBorder="1" applyAlignment="1">
      <alignment horizontal="left" vertical="center"/>
    </xf>
    <xf numFmtId="0" fontId="21" fillId="27" borderId="4" xfId="0" applyFont="1" applyFill="1" applyBorder="1" applyAlignment="1">
      <alignment horizontal="left"/>
    </xf>
    <xf numFmtId="0" fontId="21" fillId="22" borderId="4" xfId="0" applyFont="1" applyFill="1" applyBorder="1"/>
    <xf numFmtId="0" fontId="21" fillId="29" borderId="4" xfId="0" applyFont="1" applyFill="1" applyBorder="1" applyAlignment="1">
      <alignment horizontal="left" vertical="center"/>
    </xf>
    <xf numFmtId="0" fontId="21" fillId="27" borderId="7" xfId="0" applyFont="1" applyFill="1" applyBorder="1" applyAlignment="1">
      <alignment horizontal="left"/>
    </xf>
    <xf numFmtId="0" fontId="21" fillId="22" borderId="7" xfId="0" applyFont="1" applyFill="1" applyBorder="1"/>
    <xf numFmtId="0" fontId="7" fillId="28" borderId="7" xfId="0" applyFont="1" applyFill="1" applyBorder="1" applyAlignment="1">
      <alignment horizontal="left" vertical="center"/>
    </xf>
    <xf numFmtId="0" fontId="21" fillId="29" borderId="7" xfId="0" applyFont="1" applyFill="1" applyBorder="1" applyAlignment="1">
      <alignment horizontal="left" vertical="center"/>
    </xf>
    <xf numFmtId="0" fontId="0" fillId="26" borderId="0" xfId="0" applyFill="1" applyAlignment="1">
      <alignment horizontal="left" vertical="center" wrapText="1"/>
    </xf>
    <xf numFmtId="0" fontId="0" fillId="0" borderId="20" xfId="0" applyBorder="1"/>
    <xf numFmtId="0" fontId="23" fillId="2" borderId="20" xfId="1" applyFont="1" applyBorder="1" applyAlignment="1">
      <alignment horizontal="center" vertical="center"/>
    </xf>
    <xf numFmtId="0" fontId="4" fillId="0" borderId="20" xfId="0" applyFont="1" applyBorder="1"/>
    <xf numFmtId="0" fontId="4" fillId="0" borderId="21" xfId="0" applyFont="1" applyBorder="1"/>
    <xf numFmtId="0" fontId="3" fillId="3" borderId="48" xfId="2" applyBorder="1" applyAlignment="1">
      <alignment horizontal="center" vertical="center" wrapText="1"/>
    </xf>
    <xf numFmtId="10" fontId="4" fillId="0" borderId="27" xfId="17" applyNumberFormat="1" applyFont="1" applyBorder="1" applyAlignment="1">
      <alignment horizontal="center" vertical="center"/>
    </xf>
    <xf numFmtId="10" fontId="4" fillId="0" borderId="33" xfId="17" applyNumberFormat="1" applyFont="1" applyBorder="1" applyAlignment="1">
      <alignment horizontal="center" vertical="center"/>
    </xf>
    <xf numFmtId="10" fontId="4" fillId="0" borderId="35" xfId="17" applyNumberFormat="1" applyFont="1" applyBorder="1" applyAlignment="1">
      <alignment horizontal="center" vertical="center"/>
    </xf>
    <xf numFmtId="10" fontId="4" fillId="0" borderId="41" xfId="17" applyNumberFormat="1" applyFont="1" applyBorder="1" applyAlignment="1">
      <alignment horizontal="center" vertical="center"/>
    </xf>
    <xf numFmtId="10" fontId="4" fillId="0" borderId="31" xfId="17" applyNumberFormat="1" applyFont="1" applyBorder="1" applyAlignment="1">
      <alignment horizontal="center" vertical="center"/>
    </xf>
    <xf numFmtId="10" fontId="4" fillId="0" borderId="1" xfId="17" applyNumberFormat="1" applyFont="1" applyBorder="1" applyAlignment="1">
      <alignment horizontal="center" vertical="center"/>
    </xf>
    <xf numFmtId="10" fontId="4" fillId="0" borderId="39" xfId="17" applyNumberFormat="1" applyFont="1" applyBorder="1" applyAlignment="1">
      <alignment horizontal="center" vertical="center"/>
    </xf>
    <xf numFmtId="10" fontId="4" fillId="0" borderId="25" xfId="17" applyNumberFormat="1" applyFont="1" applyBorder="1" applyAlignment="1">
      <alignment horizontal="center" vertical="center"/>
    </xf>
    <xf numFmtId="0" fontId="7" fillId="28" borderId="4" xfId="0" applyFont="1" applyFill="1" applyBorder="1" applyAlignment="1">
      <alignment horizontal="left" vertical="center"/>
    </xf>
    <xf numFmtId="0" fontId="9" fillId="3" borderId="29" xfId="2" applyFont="1" applyBorder="1" applyAlignment="1">
      <alignment horizontal="center" vertical="center" wrapText="1"/>
    </xf>
    <xf numFmtId="10" fontId="4" fillId="0" borderId="20" xfId="17" applyNumberFormat="1" applyFont="1" applyBorder="1" applyAlignment="1">
      <alignment horizontal="center" vertical="center"/>
    </xf>
    <xf numFmtId="0" fontId="9" fillId="3" borderId="51" xfId="2" applyFont="1" applyBorder="1" applyAlignment="1">
      <alignment horizontal="center" vertical="center" wrapText="1"/>
    </xf>
    <xf numFmtId="10" fontId="10" fillId="0" borderId="53" xfId="17" applyNumberFormat="1" applyFont="1" applyBorder="1" applyAlignment="1">
      <alignment horizontal="center" vertical="center"/>
    </xf>
    <xf numFmtId="10" fontId="10" fillId="0" borderId="55" xfId="17" applyNumberFormat="1" applyFont="1" applyBorder="1" applyAlignment="1">
      <alignment horizontal="center" vertical="center"/>
    </xf>
    <xf numFmtId="0" fontId="9" fillId="3" borderId="77" xfId="2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79" xfId="0" applyFont="1" applyBorder="1" applyAlignment="1">
      <alignment horizontal="center" vertical="center"/>
    </xf>
    <xf numFmtId="0" fontId="14" fillId="25" borderId="76" xfId="2" applyFont="1" applyFill="1" applyBorder="1" applyAlignment="1">
      <alignment horizontal="right" vertical="center"/>
    </xf>
    <xf numFmtId="0" fontId="4" fillId="25" borderId="76" xfId="0" applyFont="1" applyFill="1" applyBorder="1" applyAlignment="1">
      <alignment horizontal="right" vertical="center"/>
    </xf>
    <xf numFmtId="0" fontId="4" fillId="25" borderId="80" xfId="0" applyFont="1" applyFill="1" applyBorder="1" applyAlignment="1">
      <alignment horizontal="right" vertical="center"/>
    </xf>
    <xf numFmtId="0" fontId="9" fillId="3" borderId="81" xfId="2" applyFont="1" applyBorder="1" applyAlignment="1">
      <alignment horizontal="center" vertical="center" wrapText="1"/>
    </xf>
    <xf numFmtId="10" fontId="10" fillId="0" borderId="82" xfId="17" applyNumberFormat="1" applyFont="1" applyBorder="1" applyAlignment="1">
      <alignment horizontal="center" vertical="center"/>
    </xf>
    <xf numFmtId="10" fontId="10" fillId="0" borderId="83" xfId="17" applyNumberFormat="1" applyFont="1" applyBorder="1" applyAlignment="1">
      <alignment horizontal="center" vertical="center"/>
    </xf>
    <xf numFmtId="0" fontId="9" fillId="3" borderId="84" xfId="2" applyFont="1" applyBorder="1" applyAlignment="1">
      <alignment horizontal="center" vertical="center"/>
    </xf>
    <xf numFmtId="0" fontId="10" fillId="23" borderId="85" xfId="0" applyFont="1" applyFill="1" applyBorder="1" applyAlignment="1">
      <alignment horizontal="center" vertical="center" wrapText="1"/>
    </xf>
    <xf numFmtId="10" fontId="4" fillId="0" borderId="82" xfId="17" applyNumberFormat="1" applyFont="1" applyBorder="1" applyAlignment="1">
      <alignment horizontal="center" vertical="center"/>
    </xf>
    <xf numFmtId="10" fontId="4" fillId="0" borderId="83" xfId="17" applyNumberFormat="1" applyFont="1" applyBorder="1" applyAlignment="1">
      <alignment horizontal="center" vertical="center"/>
    </xf>
    <xf numFmtId="0" fontId="10" fillId="18" borderId="85" xfId="0" applyFont="1" applyFill="1" applyBorder="1" applyAlignment="1">
      <alignment horizontal="center" vertical="center" wrapText="1"/>
    </xf>
    <xf numFmtId="0" fontId="10" fillId="23" borderId="86" xfId="0" applyFont="1" applyFill="1" applyBorder="1" applyAlignment="1">
      <alignment horizontal="center" vertical="center" wrapText="1"/>
    </xf>
    <xf numFmtId="0" fontId="8" fillId="3" borderId="77" xfId="2" applyFont="1" applyBorder="1" applyAlignment="1">
      <alignment horizontal="center" vertical="center"/>
    </xf>
    <xf numFmtId="0" fontId="8" fillId="3" borderId="84" xfId="2" applyFont="1" applyBorder="1" applyAlignment="1">
      <alignment horizontal="center" vertical="center"/>
    </xf>
    <xf numFmtId="0" fontId="10" fillId="19" borderId="85" xfId="0" applyFont="1" applyFill="1" applyBorder="1" applyAlignment="1">
      <alignment horizontal="center" vertical="center" wrapText="1"/>
    </xf>
    <xf numFmtId="0" fontId="8" fillId="3" borderId="77" xfId="2" applyFont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/>
    </xf>
    <xf numFmtId="0" fontId="4" fillId="20" borderId="78" xfId="0" applyFont="1" applyFill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10" fillId="20" borderId="85" xfId="0" applyFont="1" applyFill="1" applyBorder="1" applyAlignment="1">
      <alignment horizontal="center" vertical="center" wrapText="1"/>
    </xf>
    <xf numFmtId="0" fontId="10" fillId="21" borderId="86" xfId="0" applyFont="1" applyFill="1" applyBorder="1" applyAlignment="1">
      <alignment horizontal="center" vertical="center" wrapText="1"/>
    </xf>
    <xf numFmtId="0" fontId="9" fillId="3" borderId="87" xfId="2" applyFont="1" applyBorder="1" applyAlignment="1">
      <alignment horizontal="center" vertical="center" wrapText="1"/>
    </xf>
    <xf numFmtId="0" fontId="9" fillId="3" borderId="77" xfId="2" applyFont="1" applyBorder="1" applyAlignment="1">
      <alignment horizontal="center" vertical="center" wrapText="1"/>
    </xf>
    <xf numFmtId="0" fontId="0" fillId="0" borderId="0" xfId="0" quotePrefix="1" applyAlignment="1">
      <alignment wrapText="1"/>
    </xf>
    <xf numFmtId="0" fontId="0" fillId="0" borderId="3" xfId="0" quotePrefix="1" applyBorder="1" applyAlignment="1">
      <alignment horizontal="left" vertical="top" wrapText="1"/>
    </xf>
    <xf numFmtId="0" fontId="0" fillId="0" borderId="4" xfId="0" quotePrefix="1" applyBorder="1" applyAlignment="1">
      <alignment horizontal="left" vertical="top" wrapText="1"/>
    </xf>
    <xf numFmtId="0" fontId="0" fillId="0" borderId="5" xfId="0" quotePrefix="1" applyBorder="1" applyAlignment="1">
      <alignment horizontal="left" vertical="top" wrapText="1"/>
    </xf>
    <xf numFmtId="0" fontId="0" fillId="0" borderId="88" xfId="0" quotePrefix="1" applyBorder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89" xfId="0" quotePrefix="1" applyBorder="1" applyAlignment="1">
      <alignment horizontal="left" vertical="top" wrapText="1"/>
    </xf>
    <xf numFmtId="0" fontId="0" fillId="0" borderId="6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quotePrefix="1" applyBorder="1" applyAlignment="1">
      <alignment horizontal="left" vertical="top" wrapText="1"/>
    </xf>
    <xf numFmtId="0" fontId="4" fillId="6" borderId="44" xfId="5" applyFont="1" applyBorder="1" applyAlignment="1">
      <alignment horizontal="center" vertical="center"/>
    </xf>
    <xf numFmtId="0" fontId="4" fillId="6" borderId="45" xfId="5" applyFont="1" applyBorder="1" applyAlignment="1">
      <alignment horizontal="center" vertical="center"/>
    </xf>
    <xf numFmtId="0" fontId="4" fillId="6" borderId="46" xfId="5" applyFont="1" applyBorder="1" applyAlignment="1">
      <alignment horizontal="center" vertical="center"/>
    </xf>
    <xf numFmtId="0" fontId="4" fillId="6" borderId="28" xfId="5" applyFont="1" applyBorder="1" applyAlignment="1">
      <alignment horizontal="center" vertical="center"/>
    </xf>
    <xf numFmtId="0" fontId="4" fillId="6" borderId="34" xfId="5" applyFont="1" applyBorder="1" applyAlignment="1">
      <alignment horizontal="center" vertical="center"/>
    </xf>
    <xf numFmtId="0" fontId="4" fillId="6" borderId="36" xfId="5" applyFont="1" applyBorder="1" applyAlignment="1">
      <alignment horizontal="center" vertical="center"/>
    </xf>
    <xf numFmtId="0" fontId="4" fillId="6" borderId="42" xfId="5" applyFont="1" applyBorder="1" applyAlignment="1">
      <alignment horizontal="center" vertical="center"/>
    </xf>
    <xf numFmtId="0" fontId="4" fillId="6" borderId="43" xfId="5" applyFont="1" applyBorder="1" applyAlignment="1">
      <alignment horizontal="center" vertical="center"/>
    </xf>
    <xf numFmtId="0" fontId="17" fillId="27" borderId="3" xfId="0" applyFont="1" applyFill="1" applyBorder="1" applyAlignment="1">
      <alignment horizontal="center" vertical="center"/>
    </xf>
    <xf numFmtId="0" fontId="17" fillId="27" borderId="6" xfId="0" applyFont="1" applyFill="1" applyBorder="1" applyAlignment="1">
      <alignment horizontal="center" vertical="center"/>
    </xf>
    <xf numFmtId="0" fontId="17" fillId="28" borderId="68" xfId="0" applyFont="1" applyFill="1" applyBorder="1" applyAlignment="1">
      <alignment horizontal="center" vertical="center"/>
    </xf>
    <xf numFmtId="0" fontId="15" fillId="0" borderId="70" xfId="0" applyFont="1" applyBorder="1" applyAlignment="1">
      <alignment horizontal="center" vertical="center"/>
    </xf>
    <xf numFmtId="0" fontId="21" fillId="28" borderId="4" xfId="0" applyFont="1" applyFill="1" applyBorder="1" applyAlignment="1">
      <alignment horizontal="left" vertical="center"/>
    </xf>
    <xf numFmtId="0" fontId="7" fillId="28" borderId="69" xfId="0" applyFont="1" applyFill="1" applyBorder="1" applyAlignment="1">
      <alignment horizontal="left" vertical="center"/>
    </xf>
    <xf numFmtId="0" fontId="7" fillId="28" borderId="7" xfId="0" applyFont="1" applyFill="1" applyBorder="1" applyAlignment="1">
      <alignment horizontal="left" vertical="center"/>
    </xf>
    <xf numFmtId="0" fontId="7" fillId="28" borderId="71" xfId="0" applyFont="1" applyFill="1" applyBorder="1" applyAlignment="1">
      <alignment horizontal="left" vertical="center"/>
    </xf>
    <xf numFmtId="0" fontId="17" fillId="29" borderId="68" xfId="0" applyFont="1" applyFill="1" applyBorder="1" applyAlignment="1">
      <alignment horizontal="center" vertical="center"/>
    </xf>
    <xf numFmtId="0" fontId="15" fillId="29" borderId="70" xfId="0" applyFont="1" applyFill="1" applyBorder="1" applyAlignment="1">
      <alignment horizontal="center" vertical="center"/>
    </xf>
    <xf numFmtId="0" fontId="0" fillId="26" borderId="28" xfId="0" applyFill="1" applyBorder="1" applyAlignment="1">
      <alignment horizontal="left" vertical="center" wrapText="1"/>
    </xf>
    <xf numFmtId="0" fontId="0" fillId="26" borderId="75" xfId="0" applyFill="1" applyBorder="1" applyAlignment="1">
      <alignment horizontal="left" vertical="center" wrapText="1"/>
    </xf>
    <xf numFmtId="0" fontId="0" fillId="26" borderId="59" xfId="0" applyFill="1" applyBorder="1" applyAlignment="1">
      <alignment horizontal="left" vertical="center" wrapText="1"/>
    </xf>
    <xf numFmtId="0" fontId="0" fillId="26" borderId="34" xfId="0" applyFill="1" applyBorder="1" applyAlignment="1">
      <alignment horizontal="left" vertical="center" wrapText="1"/>
    </xf>
    <xf numFmtId="0" fontId="0" fillId="26" borderId="0" xfId="0" applyFill="1" applyAlignment="1">
      <alignment horizontal="left" vertical="center" wrapText="1"/>
    </xf>
    <xf numFmtId="0" fontId="0" fillId="26" borderId="60" xfId="0" applyFill="1" applyBorder="1" applyAlignment="1">
      <alignment horizontal="left" vertical="center" wrapText="1"/>
    </xf>
    <xf numFmtId="0" fontId="0" fillId="26" borderId="36" xfId="0" applyFill="1" applyBorder="1" applyAlignment="1">
      <alignment horizontal="left" vertical="center" wrapText="1"/>
    </xf>
    <xf numFmtId="0" fontId="0" fillId="26" borderId="56" xfId="0" applyFill="1" applyBorder="1" applyAlignment="1">
      <alignment horizontal="left" vertical="center" wrapText="1"/>
    </xf>
    <xf numFmtId="0" fontId="0" fillId="26" borderId="57" xfId="0" applyFill="1" applyBorder="1" applyAlignment="1">
      <alignment horizontal="left" vertical="center" wrapText="1"/>
    </xf>
    <xf numFmtId="0" fontId="17" fillId="22" borderId="68" xfId="0" applyFont="1" applyFill="1" applyBorder="1" applyAlignment="1">
      <alignment horizontal="center" vertical="center"/>
    </xf>
    <xf numFmtId="0" fontId="13" fillId="24" borderId="0" xfId="0" applyFont="1" applyFill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</cellXfs>
  <cellStyles count="18">
    <cellStyle name="20% - Accent1" xfId="4" builtinId="30"/>
    <cellStyle name="20% - Accent2" xfId="8" builtinId="34"/>
    <cellStyle name="20% - Accent3" xfId="10" builtinId="38"/>
    <cellStyle name="20% - Accent4" xfId="12" builtinId="42"/>
    <cellStyle name="20% - Accent5" xfId="14" builtinId="46"/>
    <cellStyle name="20% - Accent6" xfId="16" builtinId="50"/>
    <cellStyle name="40% - Accent1" xfId="5" builtinId="31"/>
    <cellStyle name="60% - Accent1" xfId="6" builtinId="32"/>
    <cellStyle name="Accent1" xfId="3" builtinId="29"/>
    <cellStyle name="Accent2" xfId="7" builtinId="33"/>
    <cellStyle name="Accent3" xfId="9" builtinId="37"/>
    <cellStyle name="Accent4" xfId="11" builtinId="41"/>
    <cellStyle name="Accent5" xfId="13" builtinId="45"/>
    <cellStyle name="Accent6" xfId="15" builtinId="49"/>
    <cellStyle name="Check Cell" xfId="2" builtinId="23"/>
    <cellStyle name="Neutral" xfId="1" builtinId="28"/>
    <cellStyle name="Normal" xfId="0" builtinId="0"/>
    <cellStyle name="Percent" xfId="17" builtinId="5"/>
  </cellStyles>
  <dxfs count="34"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 patternType="lightUp">
          <fgColor theme="0" tint="-0.499984740745262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800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'Burndown chart'!$D$3</c:f>
              <c:strCache>
                <c:ptCount val="1"/>
                <c:pt idx="0">
                  <c:v>user stories</c:v>
                </c:pt>
              </c:strCache>
            </c:strRef>
          </c:tx>
          <c:spPr>
            <a:solidFill>
              <a:srgbClr val="00B0F0"/>
            </a:solidFill>
            <a:ln w="38100" cap="rnd">
              <a:solidFill>
                <a:srgbClr val="F7B4AE"/>
              </a:solidFill>
            </a:ln>
            <a:effectLst/>
          </c:spPr>
          <c:cat>
            <c:multiLvlStrRef>
              <c:f>'Burndown chart'!$B$4:$C$134</c:f>
              <c:multiLvlStrCache>
                <c:ptCount val="13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</c:lvl>
                <c:lvl>
                  <c:pt idx="0">
                    <c:v>Sprint 1</c:v>
                  </c:pt>
                  <c:pt idx="33">
                    <c:v>Sprint 2</c:v>
                  </c:pt>
                  <c:pt idx="66">
                    <c:v>Sprint 3</c:v>
                  </c:pt>
                  <c:pt idx="93">
                    <c:v>Sprint 4</c:v>
                  </c:pt>
                  <c:pt idx="119">
                    <c:v>Sprint 5</c:v>
                  </c:pt>
                </c:lvl>
              </c:multiLvlStrCache>
            </c:multiLvlStrRef>
          </c:cat>
          <c:val>
            <c:numRef>
              <c:f>'Burndown chart'!$D$4:$D$134</c:f>
              <c:numCache>
                <c:formatCode>General</c:formatCode>
                <c:ptCount val="131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0-4740-AF50-9975109BC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982831"/>
        <c:axId val="1287982415"/>
      </c:areaChart>
      <c:catAx>
        <c:axId val="12879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7982415"/>
        <c:crosses val="autoZero"/>
        <c:auto val="1"/>
        <c:lblAlgn val="ctr"/>
        <c:lblOffset val="100"/>
        <c:noMultiLvlLbl val="0"/>
      </c:catAx>
      <c:valAx>
        <c:axId val="12879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798283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algn="l" rotWithShape="0">
        <a:schemeClr val="tx1">
          <a:alpha val="40000"/>
        </a:schemeClr>
      </a:outerShdw>
    </a:effectLst>
  </c:spPr>
  <c:txPr>
    <a:bodyPr/>
    <a:lstStyle/>
    <a:p>
      <a:pPr>
        <a:defRPr sz="1000" b="1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2</xdr:row>
      <xdr:rowOff>19049</xdr:rowOff>
    </xdr:from>
    <xdr:to>
      <xdr:col>43</xdr:col>
      <xdr:colOff>311727</xdr:colOff>
      <xdr:row>55</xdr:row>
      <xdr:rowOff>155864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B0F82-17EB-485D-A5E1-31229599D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opLeftCell="E1" zoomScale="85" zoomScaleNormal="85" workbookViewId="0">
      <selection activeCell="Y14" sqref="Y14"/>
    </sheetView>
  </sheetViews>
  <sheetFormatPr defaultRowHeight="15" x14ac:dyDescent="0.25"/>
  <cols>
    <col min="1" max="1" width="58" bestFit="1" customWidth="1"/>
    <col min="2" max="2" width="9.140625" customWidth="1"/>
    <col min="3" max="3" width="59.28515625" bestFit="1" customWidth="1"/>
    <col min="4" max="4" width="24.7109375" bestFit="1" customWidth="1"/>
    <col min="5" max="5" width="72" bestFit="1" customWidth="1"/>
    <col min="6" max="6" width="95.140625" bestFit="1" customWidth="1"/>
    <col min="7" max="7" width="12" bestFit="1" customWidth="1"/>
    <col min="8" max="8" width="43.5703125" bestFit="1" customWidth="1"/>
    <col min="9" max="9" width="21.140625" bestFit="1" customWidth="1"/>
    <col min="10" max="10" width="13.5703125" bestFit="1" customWidth="1"/>
    <col min="11" max="11" width="13.5703125" customWidth="1"/>
    <col min="12" max="12" width="20.42578125" customWidth="1"/>
    <col min="13" max="13" width="13.140625" customWidth="1"/>
    <col min="14" max="14" width="14.7109375" bestFit="1" customWidth="1"/>
    <col min="16" max="16" width="15.7109375" customWidth="1"/>
    <col min="17" max="17" width="24.28515625" customWidth="1"/>
    <col min="18" max="18" width="18.7109375" customWidth="1"/>
  </cols>
  <sheetData>
    <row r="1" spans="1:26" ht="47.25" customHeight="1" thickTop="1" thickBot="1" x14ac:dyDescent="0.3">
      <c r="A1" s="70" t="s">
        <v>92</v>
      </c>
      <c r="B1" s="24" t="s">
        <v>102</v>
      </c>
      <c r="C1" s="9" t="s">
        <v>0</v>
      </c>
      <c r="D1" s="10" t="s">
        <v>1</v>
      </c>
      <c r="E1" s="11" t="s">
        <v>2</v>
      </c>
      <c r="F1" s="12" t="s">
        <v>3</v>
      </c>
      <c r="G1" s="71" t="s">
        <v>4</v>
      </c>
      <c r="H1" s="13" t="s">
        <v>5</v>
      </c>
      <c r="I1" s="71" t="s">
        <v>6</v>
      </c>
      <c r="J1" s="164" t="str">
        <f>CONCATENATE("Charge : ", CHAR(10),SUBTOTAL(9,J2:J20), " jours")</f>
        <v>Charge : 
131 jours</v>
      </c>
      <c r="K1" s="164" t="str">
        <f>CONCATENATE("Charge", CHAR(10),"(total) : ", CHAR(10), ROUND(SUM(K2:K20)*100, 1), " %")</f>
        <v>Charge
(total) : 
100 %</v>
      </c>
      <c r="L1" s="71" t="s">
        <v>7</v>
      </c>
      <c r="M1" s="164" t="str">
        <f>CONCATENATE("Coût : ", CHAR(10), ROUND(SUBTOTAL(9,M2:M20), 0), " €")</f>
        <v>Coût : 
63400 €</v>
      </c>
      <c r="N1" s="164" t="str">
        <f>CONCATENATE("Charge", CHAR(10),"(total) : ", CHAR(10), ROUND(SUM(N2:N20)*100, 1), " %")</f>
        <v>Charge
(total) : 
100 %</v>
      </c>
      <c r="O1" s="2"/>
      <c r="P1" s="23" t="s">
        <v>91</v>
      </c>
      <c r="Q1" s="23" t="s">
        <v>88</v>
      </c>
      <c r="R1" s="23" t="s">
        <v>150</v>
      </c>
    </row>
    <row r="2" spans="1:26" ht="30" customHeight="1" thickTop="1" thickBot="1" x14ac:dyDescent="0.3">
      <c r="A2" s="72" t="s">
        <v>9</v>
      </c>
      <c r="B2" s="73">
        <v>1</v>
      </c>
      <c r="C2" s="74" t="s">
        <v>9</v>
      </c>
      <c r="D2" s="31" t="s">
        <v>10</v>
      </c>
      <c r="E2" s="32" t="s">
        <v>11</v>
      </c>
      <c r="F2" s="33" t="s">
        <v>12</v>
      </c>
      <c r="G2" s="34">
        <v>80</v>
      </c>
      <c r="H2" s="35" t="s">
        <v>13</v>
      </c>
      <c r="I2" s="75" t="s">
        <v>14</v>
      </c>
      <c r="J2" s="37">
        <v>3</v>
      </c>
      <c r="K2" s="169">
        <f>J2/SUBTOTAL(9, J$2:J$20)</f>
        <v>2.2900763358778626E-2</v>
      </c>
      <c r="L2" s="38" t="s">
        <v>15</v>
      </c>
      <c r="M2" s="39">
        <v>1200</v>
      </c>
      <c r="N2" s="165">
        <f>M2/SUBTOTAL(9, M$2:M$20)</f>
        <v>1.8927444794952682E-2</v>
      </c>
      <c r="P2" s="21" t="s">
        <v>15</v>
      </c>
      <c r="Q2" s="22">
        <v>400</v>
      </c>
      <c r="R2" s="37">
        <f>SUM(J2:J3,J6:J9,J11:J18)</f>
        <v>61</v>
      </c>
    </row>
    <row r="3" spans="1:26" ht="30" customHeight="1" thickBot="1" x14ac:dyDescent="0.3">
      <c r="A3" s="215" t="s">
        <v>84</v>
      </c>
      <c r="B3" s="65">
        <v>2</v>
      </c>
      <c r="C3" s="66" t="s">
        <v>16</v>
      </c>
      <c r="D3" s="42" t="s">
        <v>10</v>
      </c>
      <c r="E3" s="43" t="s">
        <v>17</v>
      </c>
      <c r="F3" s="44" t="s">
        <v>18</v>
      </c>
      <c r="G3" s="45">
        <v>40</v>
      </c>
      <c r="H3" s="46" t="s">
        <v>19</v>
      </c>
      <c r="I3" s="63" t="s">
        <v>20</v>
      </c>
      <c r="J3" s="48">
        <v>5</v>
      </c>
      <c r="K3" s="169">
        <f t="shared" ref="K3:K20" si="0">J3/SUBTOTAL(9, J$2:J$20)</f>
        <v>3.8167938931297711E-2</v>
      </c>
      <c r="L3" s="49" t="s">
        <v>15</v>
      </c>
      <c r="M3" s="50">
        <v>2000</v>
      </c>
      <c r="N3" s="166">
        <f t="shared" ref="N3:N20" si="1">M3/SUBTOTAL(9, M$2:M$20)</f>
        <v>3.1545741324921134E-2</v>
      </c>
      <c r="P3" s="3" t="s">
        <v>26</v>
      </c>
      <c r="Q3" s="19">
        <v>600</v>
      </c>
      <c r="R3" s="37">
        <f>SUM(J4,J10)</f>
        <v>30</v>
      </c>
    </row>
    <row r="4" spans="1:26" ht="30" customHeight="1" thickBot="1" x14ac:dyDescent="0.3">
      <c r="A4" s="216"/>
      <c r="B4" s="25">
        <v>3</v>
      </c>
      <c r="C4" s="14" t="s">
        <v>21</v>
      </c>
      <c r="D4" s="15" t="s">
        <v>22</v>
      </c>
      <c r="E4" s="6" t="s">
        <v>23</v>
      </c>
      <c r="F4" s="7" t="s">
        <v>24</v>
      </c>
      <c r="G4" s="1">
        <v>100</v>
      </c>
      <c r="H4" s="8" t="s">
        <v>25</v>
      </c>
      <c r="I4" s="16" t="s">
        <v>14</v>
      </c>
      <c r="J4" s="5">
        <v>15</v>
      </c>
      <c r="K4" s="170">
        <f t="shared" si="0"/>
        <v>0.11450381679389313</v>
      </c>
      <c r="L4" s="3" t="s">
        <v>26</v>
      </c>
      <c r="M4" s="51">
        <v>9000</v>
      </c>
      <c r="N4" s="167">
        <f t="shared" si="1"/>
        <v>0.14195583596214512</v>
      </c>
      <c r="P4" s="3" t="s">
        <v>32</v>
      </c>
      <c r="Q4" s="19">
        <v>600</v>
      </c>
      <c r="R4" s="37">
        <f>J5</f>
        <v>25</v>
      </c>
    </row>
    <row r="5" spans="1:26" ht="30" customHeight="1" thickBot="1" x14ac:dyDescent="0.3">
      <c r="A5" s="216"/>
      <c r="B5" s="25">
        <v>4</v>
      </c>
      <c r="C5" s="14" t="s">
        <v>27</v>
      </c>
      <c r="D5" s="15" t="s">
        <v>22</v>
      </c>
      <c r="E5" s="6" t="s">
        <v>28</v>
      </c>
      <c r="F5" s="7" t="s">
        <v>29</v>
      </c>
      <c r="G5" s="1">
        <v>50</v>
      </c>
      <c r="H5" s="8" t="s">
        <v>30</v>
      </c>
      <c r="I5" s="17" t="s">
        <v>31</v>
      </c>
      <c r="J5" s="5">
        <v>25</v>
      </c>
      <c r="K5" s="170">
        <f t="shared" si="0"/>
        <v>0.19083969465648856</v>
      </c>
      <c r="L5" s="3" t="s">
        <v>32</v>
      </c>
      <c r="M5" s="51">
        <v>15000</v>
      </c>
      <c r="N5" s="167">
        <f t="shared" si="1"/>
        <v>0.23659305993690852</v>
      </c>
      <c r="P5" s="3" t="s">
        <v>89</v>
      </c>
      <c r="Q5" s="19">
        <v>400</v>
      </c>
      <c r="R5" s="37">
        <f>J19</f>
        <v>10</v>
      </c>
    </row>
    <row r="6" spans="1:26" ht="30" customHeight="1" thickBot="1" x14ac:dyDescent="0.3">
      <c r="A6" s="217"/>
      <c r="B6" s="67">
        <v>5</v>
      </c>
      <c r="C6" s="68" t="s">
        <v>33</v>
      </c>
      <c r="D6" s="54" t="s">
        <v>10</v>
      </c>
      <c r="E6" s="55" t="s">
        <v>34</v>
      </c>
      <c r="F6" s="56" t="s">
        <v>35</v>
      </c>
      <c r="G6" s="57">
        <v>30</v>
      </c>
      <c r="H6" s="58" t="s">
        <v>36</v>
      </c>
      <c r="I6" s="69" t="s">
        <v>31</v>
      </c>
      <c r="J6" s="60">
        <v>10</v>
      </c>
      <c r="K6" s="171">
        <f t="shared" si="0"/>
        <v>7.6335877862595422E-2</v>
      </c>
      <c r="L6" s="61" t="s">
        <v>15</v>
      </c>
      <c r="M6" s="62">
        <v>4000</v>
      </c>
      <c r="N6" s="168">
        <f t="shared" si="1"/>
        <v>6.3091482649842268E-2</v>
      </c>
      <c r="P6" s="4" t="s">
        <v>90</v>
      </c>
      <c r="Q6" s="20">
        <v>400</v>
      </c>
      <c r="R6" s="37">
        <f>J20</f>
        <v>5</v>
      </c>
    </row>
    <row r="7" spans="1:26" ht="30" customHeight="1" thickBot="1" x14ac:dyDescent="0.3">
      <c r="A7" s="218" t="s">
        <v>85</v>
      </c>
      <c r="B7" s="40">
        <v>6</v>
      </c>
      <c r="C7" s="41" t="s">
        <v>37</v>
      </c>
      <c r="D7" s="42" t="s">
        <v>10</v>
      </c>
      <c r="E7" s="43" t="s">
        <v>38</v>
      </c>
      <c r="F7" s="44" t="s">
        <v>39</v>
      </c>
      <c r="G7" s="45">
        <v>20</v>
      </c>
      <c r="H7" s="46" t="s">
        <v>40</v>
      </c>
      <c r="I7" s="63" t="s">
        <v>20</v>
      </c>
      <c r="J7" s="48">
        <v>5</v>
      </c>
      <c r="K7" s="169">
        <f t="shared" si="0"/>
        <v>3.8167938931297711E-2</v>
      </c>
      <c r="L7" s="49" t="s">
        <v>15</v>
      </c>
      <c r="M7" s="50">
        <v>2000</v>
      </c>
      <c r="N7" s="166">
        <f t="shared" si="1"/>
        <v>3.1545741324921134E-2</v>
      </c>
    </row>
    <row r="8" spans="1:26" ht="30" customHeight="1" x14ac:dyDescent="0.25">
      <c r="A8" s="219"/>
      <c r="B8" s="27">
        <v>7</v>
      </c>
      <c r="C8" s="26" t="s">
        <v>41</v>
      </c>
      <c r="D8" s="15" t="s">
        <v>10</v>
      </c>
      <c r="E8" s="6" t="s">
        <v>42</v>
      </c>
      <c r="F8" s="7" t="s">
        <v>43</v>
      </c>
      <c r="G8" s="1">
        <v>20</v>
      </c>
      <c r="H8" s="8" t="s">
        <v>44</v>
      </c>
      <c r="I8" s="17" t="s">
        <v>31</v>
      </c>
      <c r="J8" s="5">
        <v>3</v>
      </c>
      <c r="K8" s="170">
        <f t="shared" si="0"/>
        <v>2.2900763358778626E-2</v>
      </c>
      <c r="L8" s="3" t="s">
        <v>15</v>
      </c>
      <c r="M8" s="51">
        <v>1200</v>
      </c>
      <c r="N8" s="167">
        <f t="shared" si="1"/>
        <v>1.8927444794952682E-2</v>
      </c>
      <c r="P8" s="206" t="s">
        <v>151</v>
      </c>
      <c r="Q8" s="207"/>
      <c r="R8" s="207"/>
      <c r="S8" s="207"/>
      <c r="T8" s="207"/>
      <c r="U8" s="207"/>
      <c r="V8" s="207"/>
      <c r="W8" s="208"/>
      <c r="X8" s="205"/>
      <c r="Y8" s="205"/>
      <c r="Z8" s="205"/>
    </row>
    <row r="9" spans="1:26" ht="30" customHeight="1" x14ac:dyDescent="0.25">
      <c r="A9" s="219"/>
      <c r="B9" s="27">
        <v>8</v>
      </c>
      <c r="C9" s="26" t="s">
        <v>45</v>
      </c>
      <c r="D9" s="15" t="s">
        <v>10</v>
      </c>
      <c r="E9" s="6" t="s">
        <v>46</v>
      </c>
      <c r="F9" s="7" t="s">
        <v>47</v>
      </c>
      <c r="G9" s="1">
        <v>15</v>
      </c>
      <c r="H9" s="8" t="s">
        <v>48</v>
      </c>
      <c r="I9" s="17" t="s">
        <v>31</v>
      </c>
      <c r="J9" s="5">
        <v>3</v>
      </c>
      <c r="K9" s="170">
        <f t="shared" si="0"/>
        <v>2.2900763358778626E-2</v>
      </c>
      <c r="L9" s="3" t="s">
        <v>15</v>
      </c>
      <c r="M9" s="51">
        <v>1200</v>
      </c>
      <c r="N9" s="167">
        <f t="shared" si="1"/>
        <v>1.8927444794952682E-2</v>
      </c>
      <c r="P9" s="209"/>
      <c r="Q9" s="210"/>
      <c r="R9" s="210"/>
      <c r="S9" s="210"/>
      <c r="T9" s="210"/>
      <c r="U9" s="210"/>
      <c r="V9" s="210"/>
      <c r="W9" s="211"/>
      <c r="X9" s="205"/>
      <c r="Y9" s="205"/>
      <c r="Z9" s="205"/>
    </row>
    <row r="10" spans="1:26" ht="30" customHeight="1" thickBot="1" x14ac:dyDescent="0.3">
      <c r="A10" s="220"/>
      <c r="B10" s="52">
        <v>9</v>
      </c>
      <c r="C10" s="53" t="s">
        <v>49</v>
      </c>
      <c r="D10" s="54" t="s">
        <v>22</v>
      </c>
      <c r="E10" s="55" t="s">
        <v>50</v>
      </c>
      <c r="F10" s="56" t="s">
        <v>51</v>
      </c>
      <c r="G10" s="57">
        <v>50</v>
      </c>
      <c r="H10" s="58" t="s">
        <v>52</v>
      </c>
      <c r="I10" s="64" t="s">
        <v>20</v>
      </c>
      <c r="J10" s="60">
        <v>15</v>
      </c>
      <c r="K10" s="171">
        <f t="shared" si="0"/>
        <v>0.11450381679389313</v>
      </c>
      <c r="L10" s="61" t="s">
        <v>26</v>
      </c>
      <c r="M10" s="62">
        <v>9000</v>
      </c>
      <c r="N10" s="168">
        <f t="shared" si="1"/>
        <v>0.14195583596214512</v>
      </c>
      <c r="P10" s="209"/>
      <c r="Q10" s="210"/>
      <c r="R10" s="210"/>
      <c r="S10" s="210"/>
      <c r="T10" s="210"/>
      <c r="U10" s="210"/>
      <c r="V10" s="210"/>
      <c r="W10" s="211"/>
      <c r="X10" s="205"/>
      <c r="Y10" s="205"/>
      <c r="Z10" s="205"/>
    </row>
    <row r="11" spans="1:26" ht="30" customHeight="1" thickBot="1" x14ac:dyDescent="0.3">
      <c r="A11" s="28" t="s">
        <v>53</v>
      </c>
      <c r="B11" s="29">
        <v>10</v>
      </c>
      <c r="C11" s="30" t="s">
        <v>53</v>
      </c>
      <c r="D11" s="31" t="s">
        <v>10</v>
      </c>
      <c r="E11" s="32" t="s">
        <v>54</v>
      </c>
      <c r="F11" s="33" t="s">
        <v>55</v>
      </c>
      <c r="G11" s="34">
        <v>10</v>
      </c>
      <c r="H11" s="35" t="s">
        <v>56</v>
      </c>
      <c r="I11" s="36" t="s">
        <v>20</v>
      </c>
      <c r="J11" s="37">
        <v>3</v>
      </c>
      <c r="K11" s="172">
        <f t="shared" si="0"/>
        <v>2.2900763358778626E-2</v>
      </c>
      <c r="L11" s="38" t="s">
        <v>15</v>
      </c>
      <c r="M11" s="39">
        <v>1200</v>
      </c>
      <c r="N11" s="165">
        <f t="shared" si="1"/>
        <v>1.8927444794952682E-2</v>
      </c>
      <c r="P11" s="209"/>
      <c r="Q11" s="210"/>
      <c r="R11" s="210"/>
      <c r="S11" s="210"/>
      <c r="T11" s="210"/>
      <c r="U11" s="210"/>
      <c r="V11" s="210"/>
      <c r="W11" s="211"/>
      <c r="X11" s="205"/>
      <c r="Y11" s="205"/>
      <c r="Z11" s="205"/>
    </row>
    <row r="12" spans="1:26" ht="30" customHeight="1" x14ac:dyDescent="0.25">
      <c r="A12" s="218" t="s">
        <v>86</v>
      </c>
      <c r="B12" s="40">
        <v>11</v>
      </c>
      <c r="C12" s="41" t="s">
        <v>57</v>
      </c>
      <c r="D12" s="42" t="s">
        <v>10</v>
      </c>
      <c r="E12" s="43" t="s">
        <v>58</v>
      </c>
      <c r="F12" s="44" t="s">
        <v>59</v>
      </c>
      <c r="G12" s="45">
        <v>30</v>
      </c>
      <c r="H12" s="46" t="s">
        <v>60</v>
      </c>
      <c r="I12" s="47" t="s">
        <v>14</v>
      </c>
      <c r="J12" s="48">
        <v>3</v>
      </c>
      <c r="K12" s="169">
        <f t="shared" si="0"/>
        <v>2.2900763358778626E-2</v>
      </c>
      <c r="L12" s="49" t="s">
        <v>15</v>
      </c>
      <c r="M12" s="50">
        <v>1200</v>
      </c>
      <c r="N12" s="166">
        <f t="shared" si="1"/>
        <v>1.8927444794952682E-2</v>
      </c>
      <c r="P12" s="209"/>
      <c r="Q12" s="210"/>
      <c r="R12" s="210"/>
      <c r="S12" s="210"/>
      <c r="T12" s="210"/>
      <c r="U12" s="210"/>
      <c r="V12" s="210"/>
      <c r="W12" s="211"/>
      <c r="X12" s="205"/>
      <c r="Y12" s="205"/>
      <c r="Z12" s="205"/>
    </row>
    <row r="13" spans="1:26" ht="30" customHeight="1" x14ac:dyDescent="0.25">
      <c r="A13" s="219"/>
      <c r="B13" s="27">
        <v>12</v>
      </c>
      <c r="C13" s="26" t="s">
        <v>61</v>
      </c>
      <c r="D13" s="15" t="s">
        <v>10</v>
      </c>
      <c r="E13" s="6" t="s">
        <v>62</v>
      </c>
      <c r="F13" s="7" t="s">
        <v>63</v>
      </c>
      <c r="G13" s="1">
        <v>70</v>
      </c>
      <c r="H13" s="8" t="s">
        <v>64</v>
      </c>
      <c r="I13" s="16" t="s">
        <v>14</v>
      </c>
      <c r="J13" s="5">
        <v>5</v>
      </c>
      <c r="K13" s="170">
        <f t="shared" si="0"/>
        <v>3.8167938931297711E-2</v>
      </c>
      <c r="L13" s="3" t="s">
        <v>15</v>
      </c>
      <c r="M13" s="51">
        <v>2000</v>
      </c>
      <c r="N13" s="167">
        <f t="shared" si="1"/>
        <v>3.1545741324921134E-2</v>
      </c>
      <c r="P13" s="209"/>
      <c r="Q13" s="210"/>
      <c r="R13" s="210"/>
      <c r="S13" s="210"/>
      <c r="T13" s="210"/>
      <c r="U13" s="210"/>
      <c r="V13" s="210"/>
      <c r="W13" s="211"/>
      <c r="X13" s="205"/>
      <c r="Y13" s="205"/>
      <c r="Z13" s="205"/>
    </row>
    <row r="14" spans="1:26" ht="30" customHeight="1" thickBot="1" x14ac:dyDescent="0.3">
      <c r="A14" s="220"/>
      <c r="B14" s="52">
        <v>13</v>
      </c>
      <c r="C14" s="53" t="s">
        <v>65</v>
      </c>
      <c r="D14" s="54" t="s">
        <v>10</v>
      </c>
      <c r="E14" s="55" t="s">
        <v>66</v>
      </c>
      <c r="F14" s="56" t="s">
        <v>67</v>
      </c>
      <c r="G14" s="57">
        <v>100</v>
      </c>
      <c r="H14" s="58" t="s">
        <v>68</v>
      </c>
      <c r="I14" s="59" t="s">
        <v>14</v>
      </c>
      <c r="J14" s="60">
        <v>7</v>
      </c>
      <c r="K14" s="171">
        <f t="shared" si="0"/>
        <v>5.3435114503816793E-2</v>
      </c>
      <c r="L14" s="61" t="s">
        <v>15</v>
      </c>
      <c r="M14" s="62">
        <v>2800</v>
      </c>
      <c r="N14" s="168">
        <f t="shared" si="1"/>
        <v>4.4164037854889593E-2</v>
      </c>
      <c r="P14" s="209"/>
      <c r="Q14" s="210"/>
      <c r="R14" s="210"/>
      <c r="S14" s="210"/>
      <c r="T14" s="210"/>
      <c r="U14" s="210"/>
      <c r="V14" s="210"/>
      <c r="W14" s="211"/>
      <c r="X14" s="205"/>
      <c r="Y14" s="205"/>
      <c r="Z14" s="205"/>
    </row>
    <row r="15" spans="1:26" ht="30" customHeight="1" x14ac:dyDescent="0.25">
      <c r="A15" s="218" t="s">
        <v>87</v>
      </c>
      <c r="B15" s="40">
        <v>14</v>
      </c>
      <c r="C15" s="41" t="s">
        <v>69</v>
      </c>
      <c r="D15" s="42" t="s">
        <v>10</v>
      </c>
      <c r="E15" s="43" t="s">
        <v>70</v>
      </c>
      <c r="F15" s="44" t="s">
        <v>71</v>
      </c>
      <c r="G15" s="45">
        <v>10</v>
      </c>
      <c r="H15" s="46" t="s">
        <v>72</v>
      </c>
      <c r="I15" s="63" t="s">
        <v>20</v>
      </c>
      <c r="J15" s="48">
        <v>3</v>
      </c>
      <c r="K15" s="169">
        <f t="shared" si="0"/>
        <v>2.2900763358778626E-2</v>
      </c>
      <c r="L15" s="49" t="s">
        <v>15</v>
      </c>
      <c r="M15" s="50">
        <v>1200</v>
      </c>
      <c r="N15" s="166">
        <f t="shared" si="1"/>
        <v>1.8927444794952682E-2</v>
      </c>
      <c r="P15" s="209"/>
      <c r="Q15" s="210"/>
      <c r="R15" s="210"/>
      <c r="S15" s="210"/>
      <c r="T15" s="210"/>
      <c r="U15" s="210"/>
      <c r="V15" s="210"/>
      <c r="W15" s="211"/>
      <c r="X15" s="205"/>
      <c r="Y15" s="205"/>
      <c r="Z15" s="205"/>
    </row>
    <row r="16" spans="1:26" ht="30" customHeight="1" x14ac:dyDescent="0.25">
      <c r="A16" s="219"/>
      <c r="B16" s="27">
        <v>15</v>
      </c>
      <c r="C16" s="26" t="s">
        <v>73</v>
      </c>
      <c r="D16" s="15" t="s">
        <v>10</v>
      </c>
      <c r="E16" s="6" t="s">
        <v>74</v>
      </c>
      <c r="F16" s="7" t="s">
        <v>75</v>
      </c>
      <c r="G16" s="1">
        <v>15</v>
      </c>
      <c r="H16" s="8" t="s">
        <v>76</v>
      </c>
      <c r="I16" s="18" t="s">
        <v>20</v>
      </c>
      <c r="J16" s="5">
        <v>3</v>
      </c>
      <c r="K16" s="170">
        <f t="shared" si="0"/>
        <v>2.2900763358778626E-2</v>
      </c>
      <c r="L16" s="3" t="s">
        <v>15</v>
      </c>
      <c r="M16" s="51">
        <v>1200</v>
      </c>
      <c r="N16" s="167">
        <f t="shared" si="1"/>
        <v>1.8927444794952682E-2</v>
      </c>
      <c r="P16" s="209"/>
      <c r="Q16" s="210"/>
      <c r="R16" s="210"/>
      <c r="S16" s="210"/>
      <c r="T16" s="210"/>
      <c r="U16" s="210"/>
      <c r="V16" s="210"/>
      <c r="W16" s="211"/>
      <c r="X16" s="205"/>
      <c r="Y16" s="205"/>
      <c r="Z16" s="205"/>
    </row>
    <row r="17" spans="1:26" ht="30" customHeight="1" x14ac:dyDescent="0.25">
      <c r="A17" s="219"/>
      <c r="B17" s="27">
        <v>16</v>
      </c>
      <c r="C17" s="26" t="s">
        <v>77</v>
      </c>
      <c r="D17" s="15" t="s">
        <v>10</v>
      </c>
      <c r="E17" s="6" t="s">
        <v>78</v>
      </c>
      <c r="F17" s="7" t="s">
        <v>79</v>
      </c>
      <c r="G17" s="1">
        <v>10</v>
      </c>
      <c r="H17" s="8" t="s">
        <v>76</v>
      </c>
      <c r="I17" s="18" t="s">
        <v>20</v>
      </c>
      <c r="J17" s="5">
        <v>3</v>
      </c>
      <c r="K17" s="170">
        <f t="shared" si="0"/>
        <v>2.2900763358778626E-2</v>
      </c>
      <c r="L17" s="3" t="s">
        <v>15</v>
      </c>
      <c r="M17" s="51">
        <v>1200</v>
      </c>
      <c r="N17" s="167">
        <f t="shared" si="1"/>
        <v>1.8927444794952682E-2</v>
      </c>
      <c r="P17" s="209"/>
      <c r="Q17" s="210"/>
      <c r="R17" s="210"/>
      <c r="S17" s="210"/>
      <c r="T17" s="210"/>
      <c r="U17" s="210"/>
      <c r="V17" s="210"/>
      <c r="W17" s="211"/>
      <c r="X17" s="205"/>
      <c r="Y17" s="205"/>
      <c r="Z17" s="205"/>
    </row>
    <row r="18" spans="1:26" ht="30" customHeight="1" thickBot="1" x14ac:dyDescent="0.3">
      <c r="A18" s="220"/>
      <c r="B18" s="52">
        <v>17</v>
      </c>
      <c r="C18" s="53" t="s">
        <v>80</v>
      </c>
      <c r="D18" s="54" t="s">
        <v>22</v>
      </c>
      <c r="E18" s="55" t="s">
        <v>81</v>
      </c>
      <c r="F18" s="56" t="s">
        <v>82</v>
      </c>
      <c r="G18" s="57">
        <v>15</v>
      </c>
      <c r="H18" s="58" t="s">
        <v>83</v>
      </c>
      <c r="I18" s="64" t="s">
        <v>20</v>
      </c>
      <c r="J18" s="60">
        <v>5</v>
      </c>
      <c r="K18" s="171">
        <f t="shared" si="0"/>
        <v>3.8167938931297711E-2</v>
      </c>
      <c r="L18" s="61" t="s">
        <v>15</v>
      </c>
      <c r="M18" s="62">
        <v>2000</v>
      </c>
      <c r="N18" s="168">
        <f t="shared" si="1"/>
        <v>3.1545741324921134E-2</v>
      </c>
      <c r="P18" s="209"/>
      <c r="Q18" s="210"/>
      <c r="R18" s="210"/>
      <c r="S18" s="210"/>
      <c r="T18" s="210"/>
      <c r="U18" s="210"/>
      <c r="V18" s="210"/>
      <c r="W18" s="211"/>
      <c r="X18" s="205"/>
      <c r="Y18" s="205"/>
      <c r="Z18" s="205"/>
    </row>
    <row r="19" spans="1:26" ht="30" customHeight="1" x14ac:dyDescent="0.25">
      <c r="A19" s="221" t="s">
        <v>93</v>
      </c>
      <c r="B19" s="40">
        <v>18</v>
      </c>
      <c r="C19" s="41" t="s">
        <v>94</v>
      </c>
      <c r="D19" s="42" t="s">
        <v>22</v>
      </c>
      <c r="E19" s="43" t="s">
        <v>95</v>
      </c>
      <c r="F19" s="44" t="s">
        <v>96</v>
      </c>
      <c r="G19" s="45">
        <v>50</v>
      </c>
      <c r="H19" s="46" t="s">
        <v>97</v>
      </c>
      <c r="I19" s="47" t="s">
        <v>14</v>
      </c>
      <c r="J19" s="48">
        <v>10</v>
      </c>
      <c r="K19" s="169">
        <f t="shared" si="0"/>
        <v>7.6335877862595422E-2</v>
      </c>
      <c r="L19" s="49" t="s">
        <v>89</v>
      </c>
      <c r="M19" s="50">
        <v>4000</v>
      </c>
      <c r="N19" s="166">
        <f t="shared" si="1"/>
        <v>6.3091482649842268E-2</v>
      </c>
      <c r="P19" s="209"/>
      <c r="Q19" s="210"/>
      <c r="R19" s="210"/>
      <c r="S19" s="210"/>
      <c r="T19" s="210"/>
      <c r="U19" s="210"/>
      <c r="V19" s="210"/>
      <c r="W19" s="211"/>
      <c r="X19" s="205"/>
      <c r="Y19" s="205"/>
      <c r="Z19" s="205"/>
    </row>
    <row r="20" spans="1:26" ht="30" customHeight="1" thickBot="1" x14ac:dyDescent="0.3">
      <c r="A20" s="222"/>
      <c r="B20" s="52">
        <v>19</v>
      </c>
      <c r="C20" s="53" t="s">
        <v>98</v>
      </c>
      <c r="D20" s="54" t="s">
        <v>22</v>
      </c>
      <c r="E20" s="55" t="s">
        <v>99</v>
      </c>
      <c r="F20" s="56" t="s">
        <v>100</v>
      </c>
      <c r="G20" s="57">
        <v>20</v>
      </c>
      <c r="H20" s="58" t="s">
        <v>101</v>
      </c>
      <c r="I20" s="59" t="s">
        <v>14</v>
      </c>
      <c r="J20" s="60">
        <v>5</v>
      </c>
      <c r="K20" s="171">
        <f t="shared" si="0"/>
        <v>3.8167938931297711E-2</v>
      </c>
      <c r="L20" s="61" t="s">
        <v>90</v>
      </c>
      <c r="M20" s="62">
        <v>2000</v>
      </c>
      <c r="N20" s="168">
        <f t="shared" si="1"/>
        <v>3.1545741324921134E-2</v>
      </c>
      <c r="P20" s="209"/>
      <c r="Q20" s="210"/>
      <c r="R20" s="210"/>
      <c r="S20" s="210"/>
      <c r="T20" s="210"/>
      <c r="U20" s="210"/>
      <c r="V20" s="210"/>
      <c r="W20" s="211"/>
      <c r="X20" s="205"/>
      <c r="Y20" s="205"/>
      <c r="Z20" s="205"/>
    </row>
    <row r="21" spans="1:26" x14ac:dyDescent="0.25">
      <c r="P21" s="209"/>
      <c r="Q21" s="210"/>
      <c r="R21" s="210"/>
      <c r="S21" s="210"/>
      <c r="T21" s="210"/>
      <c r="U21" s="210"/>
      <c r="V21" s="210"/>
      <c r="W21" s="211"/>
      <c r="X21" s="205"/>
      <c r="Y21" s="205"/>
      <c r="Z21" s="205"/>
    </row>
    <row r="22" spans="1:26" x14ac:dyDescent="0.25">
      <c r="P22" s="209"/>
      <c r="Q22" s="210"/>
      <c r="R22" s="210"/>
      <c r="S22" s="210"/>
      <c r="T22" s="210"/>
      <c r="U22" s="210"/>
      <c r="V22" s="210"/>
      <c r="W22" s="211"/>
      <c r="X22" s="205"/>
      <c r="Y22" s="205"/>
      <c r="Z22" s="205"/>
    </row>
    <row r="23" spans="1:26" x14ac:dyDescent="0.25">
      <c r="P23" s="209"/>
      <c r="Q23" s="210"/>
      <c r="R23" s="210"/>
      <c r="S23" s="210"/>
      <c r="T23" s="210"/>
      <c r="U23" s="210"/>
      <c r="V23" s="210"/>
      <c r="W23" s="211"/>
      <c r="X23" s="205"/>
      <c r="Y23" s="205"/>
      <c r="Z23" s="205"/>
    </row>
    <row r="24" spans="1:26" x14ac:dyDescent="0.25">
      <c r="P24" s="209"/>
      <c r="Q24" s="210"/>
      <c r="R24" s="210"/>
      <c r="S24" s="210"/>
      <c r="T24" s="210"/>
      <c r="U24" s="210"/>
      <c r="V24" s="210"/>
      <c r="W24" s="211"/>
      <c r="X24" s="205"/>
      <c r="Y24" s="205"/>
      <c r="Z24" s="205"/>
    </row>
    <row r="25" spans="1:26" x14ac:dyDescent="0.25">
      <c r="P25" s="209"/>
      <c r="Q25" s="210"/>
      <c r="R25" s="210"/>
      <c r="S25" s="210"/>
      <c r="T25" s="210"/>
      <c r="U25" s="210"/>
      <c r="V25" s="210"/>
      <c r="W25" s="211"/>
      <c r="X25" s="205"/>
      <c r="Y25" s="205"/>
      <c r="Z25" s="205"/>
    </row>
    <row r="26" spans="1:26" x14ac:dyDescent="0.25">
      <c r="P26" s="209"/>
      <c r="Q26" s="210"/>
      <c r="R26" s="210"/>
      <c r="S26" s="210"/>
      <c r="T26" s="210"/>
      <c r="U26" s="210"/>
      <c r="V26" s="210"/>
      <c r="W26" s="211"/>
      <c r="X26" s="205"/>
      <c r="Y26" s="205"/>
      <c r="Z26" s="205"/>
    </row>
    <row r="27" spans="1:26" x14ac:dyDescent="0.25">
      <c r="P27" s="209"/>
      <c r="Q27" s="210"/>
      <c r="R27" s="210"/>
      <c r="S27" s="210"/>
      <c r="T27" s="210"/>
      <c r="U27" s="210"/>
      <c r="V27" s="210"/>
      <c r="W27" s="211"/>
      <c r="X27" s="205"/>
      <c r="Y27" s="205"/>
      <c r="Z27" s="205"/>
    </row>
    <row r="28" spans="1:26" x14ac:dyDescent="0.25">
      <c r="P28" s="209"/>
      <c r="Q28" s="210"/>
      <c r="R28" s="210"/>
      <c r="S28" s="210"/>
      <c r="T28" s="210"/>
      <c r="U28" s="210"/>
      <c r="V28" s="210"/>
      <c r="W28" s="211"/>
      <c r="X28" s="205"/>
      <c r="Y28" s="205"/>
      <c r="Z28" s="205"/>
    </row>
    <row r="29" spans="1:26" x14ac:dyDescent="0.25">
      <c r="P29" s="209"/>
      <c r="Q29" s="210"/>
      <c r="R29" s="210"/>
      <c r="S29" s="210"/>
      <c r="T29" s="210"/>
      <c r="U29" s="210"/>
      <c r="V29" s="210"/>
      <c r="W29" s="211"/>
      <c r="X29" s="205"/>
      <c r="Y29" s="205"/>
      <c r="Z29" s="205"/>
    </row>
    <row r="30" spans="1:26" x14ac:dyDescent="0.25">
      <c r="P30" s="209"/>
      <c r="Q30" s="210"/>
      <c r="R30" s="210"/>
      <c r="S30" s="210"/>
      <c r="T30" s="210"/>
      <c r="U30" s="210"/>
      <c r="V30" s="210"/>
      <c r="W30" s="211"/>
      <c r="X30" s="205"/>
      <c r="Y30" s="205"/>
      <c r="Z30" s="205"/>
    </row>
    <row r="31" spans="1:26" x14ac:dyDescent="0.25">
      <c r="P31" s="209"/>
      <c r="Q31" s="210"/>
      <c r="R31" s="210"/>
      <c r="S31" s="210"/>
      <c r="T31" s="210"/>
      <c r="U31" s="210"/>
      <c r="V31" s="210"/>
      <c r="W31" s="211"/>
      <c r="X31" s="205"/>
      <c r="Y31" s="205"/>
      <c r="Z31" s="205"/>
    </row>
    <row r="32" spans="1:26" x14ac:dyDescent="0.25">
      <c r="P32" s="209"/>
      <c r="Q32" s="210"/>
      <c r="R32" s="210"/>
      <c r="S32" s="210"/>
      <c r="T32" s="210"/>
      <c r="U32" s="210"/>
      <c r="V32" s="210"/>
      <c r="W32" s="211"/>
      <c r="X32" s="205"/>
      <c r="Y32" s="205"/>
      <c r="Z32" s="205"/>
    </row>
    <row r="33" spans="16:26" x14ac:dyDescent="0.25">
      <c r="P33" s="209"/>
      <c r="Q33" s="210"/>
      <c r="R33" s="210"/>
      <c r="S33" s="210"/>
      <c r="T33" s="210"/>
      <c r="U33" s="210"/>
      <c r="V33" s="210"/>
      <c r="W33" s="211"/>
      <c r="X33" s="205"/>
      <c r="Y33" s="205"/>
      <c r="Z33" s="205"/>
    </row>
    <row r="34" spans="16:26" x14ac:dyDescent="0.25">
      <c r="P34" s="209"/>
      <c r="Q34" s="210"/>
      <c r="R34" s="210"/>
      <c r="S34" s="210"/>
      <c r="T34" s="210"/>
      <c r="U34" s="210"/>
      <c r="V34" s="210"/>
      <c r="W34" s="211"/>
      <c r="X34" s="205"/>
      <c r="Y34" s="205"/>
      <c r="Z34" s="205"/>
    </row>
    <row r="35" spans="16:26" x14ac:dyDescent="0.25">
      <c r="P35" s="209"/>
      <c r="Q35" s="210"/>
      <c r="R35" s="210"/>
      <c r="S35" s="210"/>
      <c r="T35" s="210"/>
      <c r="U35" s="210"/>
      <c r="V35" s="210"/>
      <c r="W35" s="211"/>
      <c r="X35" s="205"/>
      <c r="Y35" s="205"/>
      <c r="Z35" s="205"/>
    </row>
    <row r="36" spans="16:26" x14ac:dyDescent="0.25">
      <c r="P36" s="209"/>
      <c r="Q36" s="210"/>
      <c r="R36" s="210"/>
      <c r="S36" s="210"/>
      <c r="T36" s="210"/>
      <c r="U36" s="210"/>
      <c r="V36" s="210"/>
      <c r="W36" s="211"/>
      <c r="X36" s="205"/>
      <c r="Y36" s="205"/>
      <c r="Z36" s="205"/>
    </row>
    <row r="37" spans="16:26" x14ac:dyDescent="0.25">
      <c r="P37" s="209"/>
      <c r="Q37" s="210"/>
      <c r="R37" s="210"/>
      <c r="S37" s="210"/>
      <c r="T37" s="210"/>
      <c r="U37" s="210"/>
      <c r="V37" s="210"/>
      <c r="W37" s="211"/>
      <c r="X37" s="205"/>
      <c r="Y37" s="205"/>
      <c r="Z37" s="205"/>
    </row>
    <row r="38" spans="16:26" x14ac:dyDescent="0.25">
      <c r="P38" s="209"/>
      <c r="Q38" s="210"/>
      <c r="R38" s="210"/>
      <c r="S38" s="210"/>
      <c r="T38" s="210"/>
      <c r="U38" s="210"/>
      <c r="V38" s="210"/>
      <c r="W38" s="211"/>
      <c r="X38" s="205"/>
      <c r="Y38" s="205"/>
      <c r="Z38" s="205"/>
    </row>
    <row r="39" spans="16:26" x14ac:dyDescent="0.25">
      <c r="P39" s="209"/>
      <c r="Q39" s="210"/>
      <c r="R39" s="210"/>
      <c r="S39" s="210"/>
      <c r="T39" s="210"/>
      <c r="U39" s="210"/>
      <c r="V39" s="210"/>
      <c r="W39" s="211"/>
      <c r="X39" s="205"/>
      <c r="Y39" s="205"/>
      <c r="Z39" s="205"/>
    </row>
    <row r="40" spans="16:26" x14ac:dyDescent="0.25">
      <c r="P40" s="209"/>
      <c r="Q40" s="210"/>
      <c r="R40" s="210"/>
      <c r="S40" s="210"/>
      <c r="T40" s="210"/>
      <c r="U40" s="210"/>
      <c r="V40" s="210"/>
      <c r="W40" s="211"/>
    </row>
    <row r="41" spans="16:26" ht="15.75" thickBot="1" x14ac:dyDescent="0.3">
      <c r="P41" s="212"/>
      <c r="Q41" s="213"/>
      <c r="R41" s="213"/>
      <c r="S41" s="213"/>
      <c r="T41" s="213"/>
      <c r="U41" s="213"/>
      <c r="V41" s="213"/>
      <c r="W41" s="214"/>
    </row>
  </sheetData>
  <autoFilter ref="A1:N21" xr:uid="{00000000-0001-0000-0000-000000000000}"/>
  <mergeCells count="6">
    <mergeCell ref="P8:W41"/>
    <mergeCell ref="A3:A6"/>
    <mergeCell ref="A7:A10"/>
    <mergeCell ref="A12:A14"/>
    <mergeCell ref="A15:A18"/>
    <mergeCell ref="A19:A20"/>
  </mergeCells>
  <conditionalFormatting sqref="G1:G1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">
    <cfRule type="cellIs" dxfId="33" priority="40" operator="between">
      <formula>$P$2</formula>
      <formula>$P$2</formula>
    </cfRule>
  </conditionalFormatting>
  <conditionalFormatting sqref="P3">
    <cfRule type="cellIs" dxfId="32" priority="38" operator="between">
      <formula>$P$3</formula>
      <formula>$P$3</formula>
    </cfRule>
  </conditionalFormatting>
  <conditionalFormatting sqref="P4">
    <cfRule type="cellIs" dxfId="31" priority="37" operator="between">
      <formula>$P$4</formula>
      <formula>$P$4</formula>
    </cfRule>
  </conditionalFormatting>
  <conditionalFormatting sqref="P5">
    <cfRule type="cellIs" dxfId="30" priority="36" operator="between">
      <formula>$P$5</formula>
      <formula>$P$5</formula>
    </cfRule>
  </conditionalFormatting>
  <conditionalFormatting sqref="P6">
    <cfRule type="cellIs" dxfId="29" priority="35" operator="between">
      <formula>$P$6</formula>
      <formula>$P$6</formula>
    </cfRule>
  </conditionalFormatting>
  <conditionalFormatting sqref="L2">
    <cfRule type="cellIs" dxfId="28" priority="34" operator="between">
      <formula>$P$2</formula>
      <formula>$P$2</formula>
    </cfRule>
  </conditionalFormatting>
  <conditionalFormatting sqref="G2:G2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">
    <cfRule type="cellIs" dxfId="27" priority="32" operator="between">
      <formula>$P$2</formula>
      <formula>$P$2</formula>
    </cfRule>
  </conditionalFormatting>
  <conditionalFormatting sqref="L7:L9">
    <cfRule type="cellIs" dxfId="26" priority="31" operator="between">
      <formula>$P$2</formula>
      <formula>$P$2</formula>
    </cfRule>
  </conditionalFormatting>
  <conditionalFormatting sqref="L11:L18">
    <cfRule type="cellIs" dxfId="25" priority="30" operator="between">
      <formula>$P$2</formula>
      <formula>$P$2</formula>
    </cfRule>
  </conditionalFormatting>
  <conditionalFormatting sqref="L4">
    <cfRule type="cellIs" dxfId="24" priority="29" operator="between">
      <formula>$P$3</formula>
      <formula>$P$3</formula>
    </cfRule>
  </conditionalFormatting>
  <conditionalFormatting sqref="L10">
    <cfRule type="cellIs" dxfId="23" priority="28" operator="between">
      <formula>$P$3</formula>
      <formula>$P$3</formula>
    </cfRule>
  </conditionalFormatting>
  <conditionalFormatting sqref="L5">
    <cfRule type="cellIs" dxfId="22" priority="27" operator="between">
      <formula>$P$4</formula>
      <formula>$P$4</formula>
    </cfRule>
  </conditionalFormatting>
  <conditionalFormatting sqref="L19">
    <cfRule type="cellIs" dxfId="21" priority="26" operator="between">
      <formula>$P$5</formula>
      <formula>$P$5</formula>
    </cfRule>
  </conditionalFormatting>
  <conditionalFormatting sqref="L20">
    <cfRule type="cellIs" dxfId="20" priority="25" operator="between">
      <formula>$P$6</formula>
      <formula>$P$6</formula>
    </cfRule>
  </conditionalFormatting>
  <conditionalFormatting sqref="L6">
    <cfRule type="cellIs" dxfId="19" priority="24" operator="between">
      <formula>$P$2</formula>
      <formula>$P$2</formula>
    </cfRule>
  </conditionalFormatting>
  <conditionalFormatting sqref="J3:K20 J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N2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expression" dxfId="18" priority="18">
      <formula>$H$2="Won’t have"</formula>
    </cfRule>
  </conditionalFormatting>
  <conditionalFormatting sqref="K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6075-89D6-41AF-9777-A7392734CF3B}">
  <dimension ref="C1:Q107"/>
  <sheetViews>
    <sheetView topLeftCell="C81" zoomScale="85" zoomScaleNormal="85" workbookViewId="0">
      <selection activeCell="K9" sqref="K9"/>
    </sheetView>
  </sheetViews>
  <sheetFormatPr defaultRowHeight="15" x14ac:dyDescent="0.25"/>
  <cols>
    <col min="3" max="3" width="2.7109375" bestFit="1" customWidth="1"/>
    <col min="4" max="4" width="58.28515625" bestFit="1" customWidth="1"/>
    <col min="5" max="5" width="24.140625" bestFit="1" customWidth="1"/>
    <col min="6" max="6" width="53.5703125" bestFit="1" customWidth="1"/>
    <col min="7" max="7" width="38.28515625" bestFit="1" customWidth="1"/>
    <col min="8" max="8" width="13.7109375" customWidth="1"/>
    <col min="9" max="9" width="32.85546875" bestFit="1" customWidth="1"/>
    <col min="10" max="15" width="15.7109375" customWidth="1"/>
    <col min="16" max="16" width="27.28515625" customWidth="1"/>
    <col min="17" max="17" width="5.42578125" customWidth="1"/>
  </cols>
  <sheetData>
    <row r="1" spans="3:17" ht="34.5" thickTop="1" x14ac:dyDescent="0.25">
      <c r="C1" s="135" t="s">
        <v>132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7"/>
    </row>
    <row r="2" spans="3:17" ht="34.5" thickBot="1" x14ac:dyDescent="0.55000000000000004">
      <c r="C2" s="138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40"/>
    </row>
    <row r="3" spans="3:17" ht="18.75" customHeight="1" x14ac:dyDescent="0.25">
      <c r="C3" s="141"/>
      <c r="D3" s="223" t="s">
        <v>137</v>
      </c>
      <c r="E3" s="152" t="s">
        <v>133</v>
      </c>
      <c r="F3" s="242" t="s">
        <v>134</v>
      </c>
      <c r="G3" s="153" t="s">
        <v>139</v>
      </c>
      <c r="H3" s="148"/>
      <c r="I3" s="225" t="s">
        <v>135</v>
      </c>
      <c r="J3" s="227" t="s">
        <v>143</v>
      </c>
      <c r="K3" s="228"/>
      <c r="L3" s="173"/>
      <c r="M3" s="231" t="s">
        <v>136</v>
      </c>
      <c r="N3" s="154" t="s">
        <v>141</v>
      </c>
      <c r="O3" s="154"/>
      <c r="P3" s="149"/>
      <c r="Q3" s="143"/>
    </row>
    <row r="4" spans="3:17" ht="19.5" customHeight="1" thickBot="1" x14ac:dyDescent="0.3">
      <c r="C4" s="141"/>
      <c r="D4" s="224"/>
      <c r="E4" s="155" t="s">
        <v>138</v>
      </c>
      <c r="F4" s="226"/>
      <c r="G4" s="156" t="s">
        <v>140</v>
      </c>
      <c r="H4" s="150"/>
      <c r="I4" s="226"/>
      <c r="J4" s="229"/>
      <c r="K4" s="230"/>
      <c r="L4" s="157"/>
      <c r="M4" s="232"/>
      <c r="N4" s="158" t="s">
        <v>142</v>
      </c>
      <c r="O4" s="158"/>
      <c r="P4" s="151"/>
      <c r="Q4" s="143"/>
    </row>
    <row r="5" spans="3:17" x14ac:dyDescent="0.25">
      <c r="C5" s="141"/>
      <c r="D5" s="142"/>
      <c r="E5" s="142"/>
      <c r="F5" s="142"/>
      <c r="G5" s="144"/>
      <c r="H5" s="142"/>
      <c r="I5" s="142"/>
      <c r="J5" s="142"/>
      <c r="K5" s="142"/>
      <c r="L5" s="142"/>
      <c r="M5" s="142"/>
      <c r="N5" s="142"/>
      <c r="O5" s="142"/>
      <c r="P5" s="142"/>
      <c r="Q5" s="143"/>
    </row>
    <row r="6" spans="3:17" ht="15.75" thickBot="1" x14ac:dyDescent="0.3">
      <c r="C6" s="141"/>
      <c r="D6" s="142"/>
      <c r="E6" s="142"/>
      <c r="F6" s="142"/>
      <c r="G6" s="144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3:17" ht="15" customHeight="1" x14ac:dyDescent="0.25">
      <c r="C7" s="141"/>
      <c r="D7" s="142"/>
      <c r="E7" s="142"/>
      <c r="F7" s="233" t="s">
        <v>144</v>
      </c>
      <c r="G7" s="234"/>
      <c r="H7" s="234"/>
      <c r="I7" s="235"/>
      <c r="J7" s="142"/>
      <c r="K7" s="142"/>
      <c r="L7" s="142"/>
      <c r="M7" s="142"/>
      <c r="N7" s="142"/>
      <c r="O7" s="142"/>
      <c r="P7" s="142"/>
      <c r="Q7" s="143"/>
    </row>
    <row r="8" spans="3:17" x14ac:dyDescent="0.25">
      <c r="C8" s="141"/>
      <c r="D8" s="142"/>
      <c r="E8" s="142"/>
      <c r="F8" s="236"/>
      <c r="G8" s="237"/>
      <c r="H8" s="237"/>
      <c r="I8" s="238"/>
      <c r="J8" s="142"/>
      <c r="K8" s="142"/>
      <c r="L8" s="142"/>
      <c r="M8" s="142"/>
      <c r="N8" s="142"/>
      <c r="O8" s="142"/>
      <c r="P8" s="142"/>
      <c r="Q8" s="143"/>
    </row>
    <row r="9" spans="3:17" x14ac:dyDescent="0.25">
      <c r="C9" s="141"/>
      <c r="D9" s="142"/>
      <c r="E9" s="142"/>
      <c r="F9" s="236"/>
      <c r="G9" s="237"/>
      <c r="H9" s="237"/>
      <c r="I9" s="238"/>
      <c r="J9" s="142"/>
      <c r="K9" s="142"/>
      <c r="L9" s="142"/>
      <c r="M9" s="142"/>
      <c r="N9" s="142"/>
      <c r="O9" s="142"/>
      <c r="P9" s="142"/>
      <c r="Q9" s="143"/>
    </row>
    <row r="10" spans="3:17" x14ac:dyDescent="0.25">
      <c r="C10" s="141"/>
      <c r="D10" s="142"/>
      <c r="E10" s="142"/>
      <c r="F10" s="236"/>
      <c r="G10" s="237"/>
      <c r="H10" s="237"/>
      <c r="I10" s="238"/>
      <c r="J10" s="142"/>
      <c r="K10" s="142"/>
      <c r="L10" s="142"/>
      <c r="M10" s="142"/>
      <c r="N10" s="142"/>
      <c r="O10" s="142"/>
      <c r="P10" s="142"/>
      <c r="Q10" s="143"/>
    </row>
    <row r="11" spans="3:17" x14ac:dyDescent="0.25">
      <c r="C11" s="141"/>
      <c r="D11" s="142"/>
      <c r="E11" s="142"/>
      <c r="F11" s="236"/>
      <c r="G11" s="237"/>
      <c r="H11" s="237"/>
      <c r="I11" s="238"/>
      <c r="J11" s="142"/>
      <c r="K11" s="142"/>
      <c r="L11" s="142"/>
      <c r="M11" s="142"/>
      <c r="N11" s="142"/>
      <c r="O11" s="142"/>
      <c r="P11" s="142"/>
      <c r="Q11" s="143"/>
    </row>
    <row r="12" spans="3:17" ht="15" customHeight="1" x14ac:dyDescent="0.25">
      <c r="C12" s="141"/>
      <c r="D12" s="142"/>
      <c r="E12" s="142"/>
      <c r="F12" s="236"/>
      <c r="G12" s="237"/>
      <c r="H12" s="237"/>
      <c r="I12" s="238"/>
      <c r="J12" s="142"/>
      <c r="K12" s="159"/>
      <c r="L12" s="159"/>
      <c r="M12" s="142"/>
      <c r="N12" s="142"/>
      <c r="O12" s="142"/>
      <c r="P12" s="142"/>
      <c r="Q12" s="143"/>
    </row>
    <row r="13" spans="3:17" ht="15.75" thickBot="1" x14ac:dyDescent="0.3">
      <c r="C13" s="141"/>
      <c r="D13" s="142"/>
      <c r="E13" s="142"/>
      <c r="F13" s="239"/>
      <c r="G13" s="240"/>
      <c r="H13" s="240"/>
      <c r="I13" s="241"/>
      <c r="J13" s="142"/>
      <c r="K13" s="142"/>
      <c r="L13" s="142"/>
      <c r="M13" s="142"/>
      <c r="N13" s="142"/>
      <c r="O13" s="142"/>
      <c r="P13" s="142"/>
      <c r="Q13" s="143"/>
    </row>
    <row r="14" spans="3:17" ht="15.75" thickBot="1" x14ac:dyDescent="0.3">
      <c r="C14" s="145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7"/>
    </row>
    <row r="15" spans="3:17" ht="15.75" thickTop="1" x14ac:dyDescent="0.25"/>
    <row r="16" spans="3:17" ht="30" customHeight="1" x14ac:dyDescent="0.25">
      <c r="C16" s="243" t="s">
        <v>115</v>
      </c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118"/>
      <c r="P16" s="119"/>
      <c r="Q16" s="119"/>
    </row>
    <row r="18" spans="3:17" ht="21.75" thickBot="1" x14ac:dyDescent="0.3">
      <c r="C18" s="119"/>
      <c r="D18" s="119"/>
      <c r="E18" s="119"/>
      <c r="F18" s="120" t="s">
        <v>108</v>
      </c>
      <c r="G18" s="121">
        <f>SUM(K20:K23)</f>
        <v>33</v>
      </c>
      <c r="H18" s="119"/>
      <c r="I18" s="119"/>
      <c r="J18" s="119"/>
      <c r="K18" s="119"/>
      <c r="L18" s="119"/>
      <c r="M18" s="119"/>
      <c r="N18" s="119"/>
      <c r="O18" s="119"/>
      <c r="P18" s="119"/>
      <c r="Q18" s="119"/>
    </row>
    <row r="19" spans="3:17" ht="35.1" customHeight="1" thickBot="1" x14ac:dyDescent="0.3">
      <c r="C19" s="94" t="s">
        <v>102</v>
      </c>
      <c r="D19" s="95" t="s">
        <v>0</v>
      </c>
      <c r="E19" s="96" t="s">
        <v>1</v>
      </c>
      <c r="F19" s="97" t="s">
        <v>2</v>
      </c>
      <c r="G19" s="98" t="s">
        <v>3</v>
      </c>
      <c r="H19" s="99" t="s">
        <v>4</v>
      </c>
      <c r="I19" s="100" t="s">
        <v>5</v>
      </c>
      <c r="J19" s="99" t="s">
        <v>6</v>
      </c>
      <c r="K19" s="197" t="str">
        <f>CONCATENATE("Charge : ", CHAR(10),SUBTOTAL(9,K20:K23), " jours")</f>
        <v>Charge : 
33 jours</v>
      </c>
      <c r="L19" s="185" t="str">
        <f>CONCATENATE("Charge", CHAR(10),"(total) : ", CHAR(10), ROUND(SUM(L20:L23)*100, 1), " %")</f>
        <v>Charge
(total) : 
25,2 %</v>
      </c>
      <c r="M19" s="195" t="s">
        <v>7</v>
      </c>
      <c r="N19" s="194" t="s">
        <v>8</v>
      </c>
      <c r="O19" s="203" t="str">
        <f>CONCATENATE("Charge", CHAR(10),"(total) : ", CHAR(10), ROUND(SUM(O20:O23)*100, 1), " %")</f>
        <v>Charge
(total) : 
25,6 %</v>
      </c>
      <c r="P19" s="182" t="s">
        <v>120</v>
      </c>
      <c r="Q19" s="125">
        <f xml:space="preserve"> COUNT(C20:C23)</f>
        <v>4</v>
      </c>
    </row>
    <row r="20" spans="3:17" ht="35.1" customHeight="1" thickBot="1" x14ac:dyDescent="0.3">
      <c r="C20" s="85">
        <v>1</v>
      </c>
      <c r="D20" s="78" t="s">
        <v>9</v>
      </c>
      <c r="E20" s="79" t="s">
        <v>10</v>
      </c>
      <c r="F20" s="80" t="s">
        <v>11</v>
      </c>
      <c r="G20" s="81" t="s">
        <v>12</v>
      </c>
      <c r="H20" s="82">
        <v>80</v>
      </c>
      <c r="I20" s="83" t="s">
        <v>13</v>
      </c>
      <c r="J20" s="84" t="s">
        <v>14</v>
      </c>
      <c r="K20" s="198">
        <v>3</v>
      </c>
      <c r="L20" s="190">
        <f>K20/SUM($K$38:$K$40,$K$56:$K$58,$K$76:$K$80,$K$98:$K$101,$K$20:$K$23)</f>
        <v>2.2900763358778626E-2</v>
      </c>
      <c r="M20" s="189" t="s">
        <v>15</v>
      </c>
      <c r="N20" s="198">
        <v>1200</v>
      </c>
      <c r="O20" s="190">
        <f>N20/SUM($N$20:$N$23,$N$38:$N$40,$N$56:$N$58,$N$76:$N$80,$N$98:$N$101)</f>
        <v>1.8927444794952682E-2</v>
      </c>
      <c r="P20" s="183" t="s">
        <v>116</v>
      </c>
      <c r="Q20" s="123">
        <f>K20</f>
        <v>3</v>
      </c>
    </row>
    <row r="21" spans="3:17" ht="35.1" customHeight="1" thickBot="1" x14ac:dyDescent="0.3">
      <c r="C21" s="85">
        <v>3</v>
      </c>
      <c r="D21" s="78" t="s">
        <v>21</v>
      </c>
      <c r="E21" s="79" t="s">
        <v>22</v>
      </c>
      <c r="F21" s="80" t="s">
        <v>23</v>
      </c>
      <c r="G21" s="81" t="s">
        <v>24</v>
      </c>
      <c r="H21" s="82">
        <v>100</v>
      </c>
      <c r="I21" s="83" t="s">
        <v>25</v>
      </c>
      <c r="J21" s="84" t="s">
        <v>14</v>
      </c>
      <c r="K21" s="199">
        <v>15</v>
      </c>
      <c r="L21" s="190">
        <f t="shared" ref="L21:L23" si="0">K21/SUM($K$38:$K$40,$K$56:$K$58,$K$76:$K$80,$K$98:$K$101,$K$20:$K$23)</f>
        <v>0.11450381679389313</v>
      </c>
      <c r="M21" s="192" t="s">
        <v>26</v>
      </c>
      <c r="N21" s="198">
        <v>9000</v>
      </c>
      <c r="O21" s="190">
        <f t="shared" ref="O21:O23" si="1">N21/SUM($N$20:$N$23,$N$38:$N$40,$N$56:$N$58,$N$76:$N$80,$N$98:$N$101)</f>
        <v>0.14195583596214512</v>
      </c>
      <c r="P21" s="183" t="s">
        <v>117</v>
      </c>
      <c r="Q21" s="123">
        <f t="shared" ref="Q21:Q23" si="2">K21</f>
        <v>15</v>
      </c>
    </row>
    <row r="22" spans="3:17" ht="35.1" customHeight="1" thickBot="1" x14ac:dyDescent="0.3">
      <c r="C22" s="85">
        <v>18</v>
      </c>
      <c r="D22" s="78" t="s">
        <v>94</v>
      </c>
      <c r="E22" s="79" t="s">
        <v>22</v>
      </c>
      <c r="F22" s="80" t="s">
        <v>95</v>
      </c>
      <c r="G22" s="81" t="s">
        <v>96</v>
      </c>
      <c r="H22" s="82">
        <v>50</v>
      </c>
      <c r="I22" s="83" t="s">
        <v>97</v>
      </c>
      <c r="J22" s="84" t="s">
        <v>14</v>
      </c>
      <c r="K22" s="198">
        <v>10</v>
      </c>
      <c r="L22" s="190">
        <f t="shared" si="0"/>
        <v>7.6335877862595422E-2</v>
      </c>
      <c r="M22" s="201" t="s">
        <v>89</v>
      </c>
      <c r="N22" s="198">
        <v>4000</v>
      </c>
      <c r="O22" s="190">
        <f t="shared" si="1"/>
        <v>6.3091482649842268E-2</v>
      </c>
      <c r="P22" s="183" t="s">
        <v>118</v>
      </c>
      <c r="Q22" s="123">
        <f t="shared" si="2"/>
        <v>10</v>
      </c>
    </row>
    <row r="23" spans="3:17" ht="35.1" customHeight="1" thickBot="1" x14ac:dyDescent="0.3">
      <c r="C23" s="86">
        <v>19</v>
      </c>
      <c r="D23" s="87" t="s">
        <v>98</v>
      </c>
      <c r="E23" s="88" t="s">
        <v>22</v>
      </c>
      <c r="F23" s="89" t="s">
        <v>99</v>
      </c>
      <c r="G23" s="90" t="s">
        <v>100</v>
      </c>
      <c r="H23" s="91">
        <v>20</v>
      </c>
      <c r="I23" s="92" t="s">
        <v>101</v>
      </c>
      <c r="J23" s="93" t="s">
        <v>14</v>
      </c>
      <c r="K23" s="200">
        <v>5</v>
      </c>
      <c r="L23" s="191">
        <f t="shared" si="0"/>
        <v>3.8167938931297711E-2</v>
      </c>
      <c r="M23" s="202" t="s">
        <v>90</v>
      </c>
      <c r="N23" s="200">
        <v>2000</v>
      </c>
      <c r="O23" s="191">
        <f t="shared" si="1"/>
        <v>3.1545741324921134E-2</v>
      </c>
      <c r="P23" s="183" t="s">
        <v>119</v>
      </c>
      <c r="Q23" s="123">
        <f t="shared" si="2"/>
        <v>5</v>
      </c>
    </row>
    <row r="24" spans="3:17" ht="15.75" thickBot="1" x14ac:dyDescent="0.3"/>
    <row r="25" spans="3:17" ht="21.75" thickBot="1" x14ac:dyDescent="0.3">
      <c r="E25" s="129" t="s">
        <v>122</v>
      </c>
      <c r="F25" s="130"/>
      <c r="G25" s="131"/>
    </row>
    <row r="26" spans="3:17" ht="21.75" thickBot="1" x14ac:dyDescent="0.3">
      <c r="E26" s="129" t="s">
        <v>123</v>
      </c>
      <c r="F26" s="130"/>
      <c r="G26" s="131"/>
    </row>
    <row r="27" spans="3:17" ht="16.5" thickBot="1" x14ac:dyDescent="0.3">
      <c r="E27" s="132" t="s">
        <v>124</v>
      </c>
      <c r="F27" s="133"/>
      <c r="G27" s="134"/>
    </row>
    <row r="29" spans="3:17" ht="20.100000000000001" customHeight="1" x14ac:dyDescent="0.25">
      <c r="C29" s="243" t="s">
        <v>127</v>
      </c>
      <c r="D29" s="243"/>
      <c r="E29" s="243"/>
      <c r="F29" s="243"/>
      <c r="G29" s="243"/>
      <c r="H29" s="243"/>
      <c r="I29" s="243"/>
      <c r="J29" s="243"/>
      <c r="K29" s="243"/>
      <c r="L29" s="243"/>
      <c r="M29" s="243"/>
      <c r="N29" s="243"/>
      <c r="O29" s="243"/>
      <c r="P29" s="243"/>
      <c r="Q29" s="243"/>
    </row>
    <row r="34" spans="3:17" ht="30" customHeight="1" x14ac:dyDescent="0.25">
      <c r="C34" s="243" t="s">
        <v>114</v>
      </c>
      <c r="D34" s="243"/>
      <c r="E34" s="243"/>
      <c r="F34" s="243"/>
      <c r="G34" s="243"/>
      <c r="H34" s="243"/>
      <c r="I34" s="243"/>
      <c r="J34" s="243"/>
      <c r="K34" s="243"/>
      <c r="L34" s="243"/>
      <c r="M34" s="243"/>
      <c r="N34" s="243"/>
      <c r="O34" s="118"/>
      <c r="P34" s="119"/>
      <c r="Q34" s="119"/>
    </row>
    <row r="35" spans="3:17" ht="19.5" customHeight="1" x14ac:dyDescent="0.25"/>
    <row r="36" spans="3:17" ht="21.75" thickBot="1" x14ac:dyDescent="0.3">
      <c r="C36" s="119"/>
      <c r="D36" s="119"/>
      <c r="E36" s="119"/>
      <c r="F36" s="120" t="s">
        <v>109</v>
      </c>
      <c r="G36" s="121">
        <f>SUM(K38:K40)</f>
        <v>33</v>
      </c>
      <c r="H36" s="119"/>
      <c r="I36" s="119"/>
      <c r="J36" s="119"/>
      <c r="K36" s="119"/>
      <c r="L36" s="119"/>
      <c r="M36" s="119"/>
      <c r="N36" s="119"/>
      <c r="O36" s="119"/>
      <c r="P36" s="119"/>
      <c r="Q36" s="119"/>
    </row>
    <row r="37" spans="3:17" ht="35.1" customHeight="1" thickBot="1" x14ac:dyDescent="0.3">
      <c r="C37" s="94" t="s">
        <v>102</v>
      </c>
      <c r="D37" s="95" t="s">
        <v>0</v>
      </c>
      <c r="E37" s="96" t="s">
        <v>1</v>
      </c>
      <c r="F37" s="97" t="s">
        <v>2</v>
      </c>
      <c r="G37" s="98" t="s">
        <v>3</v>
      </c>
      <c r="H37" s="99" t="s">
        <v>4</v>
      </c>
      <c r="I37" s="100" t="s">
        <v>5</v>
      </c>
      <c r="J37" s="99" t="s">
        <v>6</v>
      </c>
      <c r="K37" s="197" t="str">
        <f>CONCATENATE("Charge : ", CHAR(10),SUBTOTAL(9,K38:K40), " jours")</f>
        <v>Charge : 
33 jours</v>
      </c>
      <c r="L37" s="185" t="str">
        <f>CONCATENATE("Charge", CHAR(10),"(total) : ", CHAR(10), ROUND(SUM(L38:L40)*100, 1), " %")</f>
        <v>Charge
(total) : 
25,2 %</v>
      </c>
      <c r="M37" s="195" t="s">
        <v>7</v>
      </c>
      <c r="N37" s="101" t="s">
        <v>8</v>
      </c>
      <c r="O37" s="176" t="str">
        <f>CONCATENATE("Charge", CHAR(10),"(total) : ", CHAR(10), ROUND(SUM(O38:O40)*100, 1), " %")</f>
        <v>Charge
(total) : 
28,7 %</v>
      </c>
      <c r="P37" s="124" t="s">
        <v>120</v>
      </c>
      <c r="Q37" s="125">
        <f xml:space="preserve"> COUNT(C38:C40)</f>
        <v>3</v>
      </c>
    </row>
    <row r="38" spans="3:17" ht="35.1" customHeight="1" thickBot="1" x14ac:dyDescent="0.3">
      <c r="C38" s="85">
        <v>2</v>
      </c>
      <c r="D38" s="78" t="s">
        <v>16</v>
      </c>
      <c r="E38" s="79" t="s">
        <v>10</v>
      </c>
      <c r="F38" s="80" t="s">
        <v>17</v>
      </c>
      <c r="G38" s="81" t="s">
        <v>18</v>
      </c>
      <c r="H38" s="104">
        <v>40</v>
      </c>
      <c r="I38" s="83" t="s">
        <v>19</v>
      </c>
      <c r="J38" s="84" t="s">
        <v>20</v>
      </c>
      <c r="K38" s="180">
        <v>5</v>
      </c>
      <c r="L38" s="186">
        <f>K38/SUM($K$38:$K$40,$K$56:$K$58,$K$76:$K$80,$K$98:$K$101,$K$20:$K$23)</f>
        <v>3.8167938931297711E-2</v>
      </c>
      <c r="M38" s="189" t="s">
        <v>15</v>
      </c>
      <c r="N38" s="114">
        <v>2000</v>
      </c>
      <c r="O38" s="177">
        <f>N38/SUM($N$20:$N$23,$N$38:$N$40,$N$56:$N$58,$N$76:$N$80,$N$98:$N$101)</f>
        <v>3.1545741324921134E-2</v>
      </c>
      <c r="P38" s="122" t="s">
        <v>116</v>
      </c>
      <c r="Q38" s="125">
        <f>K38 + K40</f>
        <v>8</v>
      </c>
    </row>
    <row r="39" spans="3:17" ht="35.1" customHeight="1" thickBot="1" x14ac:dyDescent="0.3">
      <c r="C39" s="85">
        <v>4</v>
      </c>
      <c r="D39" s="78" t="s">
        <v>27</v>
      </c>
      <c r="E39" s="79" t="s">
        <v>22</v>
      </c>
      <c r="F39" s="80" t="s">
        <v>28</v>
      </c>
      <c r="G39" s="81" t="s">
        <v>29</v>
      </c>
      <c r="H39" s="104">
        <v>50</v>
      </c>
      <c r="I39" s="83" t="s">
        <v>30</v>
      </c>
      <c r="J39" s="84" t="s">
        <v>31</v>
      </c>
      <c r="K39" s="180">
        <v>25</v>
      </c>
      <c r="L39" s="186">
        <f t="shared" ref="L39:L40" si="3">K39/SUM($K$38:$K$40,$K$56:$K$58,$K$76:$K$80,$K$98:$K$101,$K$20:$K$23)</f>
        <v>0.19083969465648856</v>
      </c>
      <c r="M39" s="196" t="s">
        <v>32</v>
      </c>
      <c r="N39" s="114">
        <v>15000</v>
      </c>
      <c r="O39" s="177">
        <f t="shared" ref="O39:O40" si="4">N39/SUM($N$20:$N$23,$N$38:$N$40,$N$56:$N$58,$N$76:$N$80,$N$98:$N$101)</f>
        <v>0.23659305993690852</v>
      </c>
      <c r="P39" s="122" t="s">
        <v>121</v>
      </c>
      <c r="Q39" s="125">
        <f t="shared" ref="Q39" si="5">K39</f>
        <v>25</v>
      </c>
    </row>
    <row r="40" spans="3:17" ht="35.1" customHeight="1" thickBot="1" x14ac:dyDescent="0.3">
      <c r="C40" s="86">
        <v>11</v>
      </c>
      <c r="D40" s="87" t="s">
        <v>57</v>
      </c>
      <c r="E40" s="88" t="s">
        <v>10</v>
      </c>
      <c r="F40" s="89" t="s">
        <v>58</v>
      </c>
      <c r="G40" s="90" t="s">
        <v>59</v>
      </c>
      <c r="H40" s="116">
        <v>30</v>
      </c>
      <c r="I40" s="92" t="s">
        <v>60</v>
      </c>
      <c r="J40" s="93" t="s">
        <v>14</v>
      </c>
      <c r="K40" s="181">
        <v>3</v>
      </c>
      <c r="L40" s="187">
        <f t="shared" si="3"/>
        <v>2.2900763358778626E-2</v>
      </c>
      <c r="M40" s="189" t="s">
        <v>15</v>
      </c>
      <c r="N40" s="117">
        <v>1200</v>
      </c>
      <c r="O40" s="178">
        <f t="shared" si="4"/>
        <v>1.8927444794952682E-2</v>
      </c>
      <c r="P40" s="126"/>
      <c r="Q40" s="127"/>
    </row>
    <row r="41" spans="3:17" ht="15.75" thickBot="1" x14ac:dyDescent="0.3"/>
    <row r="42" spans="3:17" ht="21.75" thickBot="1" x14ac:dyDescent="0.3">
      <c r="E42" s="129" t="s">
        <v>125</v>
      </c>
      <c r="F42" s="130"/>
      <c r="G42" s="131"/>
    </row>
    <row r="43" spans="3:17" ht="21.75" thickBot="1" x14ac:dyDescent="0.3">
      <c r="E43" s="129" t="s">
        <v>123</v>
      </c>
      <c r="F43" s="130"/>
      <c r="G43" s="131"/>
    </row>
    <row r="44" spans="3:17" ht="16.5" thickBot="1" x14ac:dyDescent="0.3">
      <c r="E44" s="132" t="s">
        <v>124</v>
      </c>
      <c r="F44" s="133"/>
      <c r="G44" s="134"/>
    </row>
    <row r="46" spans="3:17" ht="23.25" x14ac:dyDescent="0.25">
      <c r="C46" s="243" t="s">
        <v>131</v>
      </c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243"/>
      <c r="Q46" s="243"/>
    </row>
    <row r="52" spans="3:17" ht="30" customHeight="1" x14ac:dyDescent="0.25">
      <c r="C52" s="243" t="s">
        <v>113</v>
      </c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118"/>
      <c r="P52" s="119"/>
      <c r="Q52" s="119"/>
    </row>
    <row r="54" spans="3:17" ht="21.75" thickBot="1" x14ac:dyDescent="0.3">
      <c r="C54" s="119"/>
      <c r="D54" s="119"/>
      <c r="E54" s="119"/>
      <c r="F54" s="120" t="s">
        <v>110</v>
      </c>
      <c r="G54" s="121">
        <f>SUM(K56:K58)</f>
        <v>27</v>
      </c>
      <c r="H54" s="119"/>
      <c r="I54" s="119"/>
      <c r="J54" s="119"/>
      <c r="K54" s="119"/>
      <c r="L54" s="119"/>
      <c r="M54" s="119"/>
      <c r="N54" s="119"/>
      <c r="O54" s="119"/>
      <c r="P54" s="119"/>
      <c r="Q54" s="119"/>
    </row>
    <row r="55" spans="3:17" ht="35.1" customHeight="1" thickBot="1" x14ac:dyDescent="0.3">
      <c r="C55" s="106" t="s">
        <v>102</v>
      </c>
      <c r="D55" s="107" t="s">
        <v>0</v>
      </c>
      <c r="E55" s="108" t="s">
        <v>1</v>
      </c>
      <c r="F55" s="109" t="s">
        <v>2</v>
      </c>
      <c r="G55" s="110" t="s">
        <v>3</v>
      </c>
      <c r="H55" s="111" t="s">
        <v>4</v>
      </c>
      <c r="I55" s="112" t="s">
        <v>5</v>
      </c>
      <c r="J55" s="111" t="s">
        <v>6</v>
      </c>
      <c r="K55" s="204" t="str">
        <f>CONCATENATE("Charge : ", CHAR(10),SUBTOTAL(9,K56:K58), " jours")</f>
        <v>Charge : 
27 jours</v>
      </c>
      <c r="L55" s="185" t="str">
        <f>CONCATENATE("Charge", CHAR(10),"(total) : ", CHAR(10), ROUND(SUM(L56:L58)*100, 1), " %")</f>
        <v>Charge
(total) : 
20,6 %</v>
      </c>
      <c r="M55" s="188" t="s">
        <v>7</v>
      </c>
      <c r="N55" s="179" t="s">
        <v>8</v>
      </c>
      <c r="O55" s="185" t="str">
        <f>CONCATENATE("Charge", CHAR(10),"(total) : ", CHAR(10), ROUND(SUM(O56:O58)*100, 1), " %")</f>
        <v>Charge
(total) : 
21,8 %</v>
      </c>
      <c r="P55" s="182" t="s">
        <v>120</v>
      </c>
      <c r="Q55" s="125">
        <f xml:space="preserve"> COUNT(C56:C59)</f>
        <v>3</v>
      </c>
    </row>
    <row r="56" spans="3:17" ht="35.1" customHeight="1" thickBot="1" x14ac:dyDescent="0.3">
      <c r="C56" s="85">
        <v>9</v>
      </c>
      <c r="D56" s="78" t="s">
        <v>49</v>
      </c>
      <c r="E56" s="79" t="s">
        <v>22</v>
      </c>
      <c r="F56" s="80" t="s">
        <v>50</v>
      </c>
      <c r="G56" s="103" t="s">
        <v>51</v>
      </c>
      <c r="H56" s="104">
        <v>50</v>
      </c>
      <c r="I56" s="83" t="s">
        <v>52</v>
      </c>
      <c r="J56" s="77" t="s">
        <v>20</v>
      </c>
      <c r="K56" s="180">
        <v>15</v>
      </c>
      <c r="L56" s="186">
        <f>K56/SUM($K$38:$K$40,$K$56:$K$58,$K$76:$K$80,$K$98:$K$101,$K$20:$K$23)</f>
        <v>0.11450381679389313</v>
      </c>
      <c r="M56" s="192" t="s">
        <v>26</v>
      </c>
      <c r="N56" s="180">
        <v>9000</v>
      </c>
      <c r="O56" s="186">
        <f>N56/SUM($N$20:$N$23,$N$38:$N$40,$N$56:$N$58,$N$76:$N$80,$N$98:$N$101)</f>
        <v>0.14195583596214512</v>
      </c>
      <c r="P56" s="183" t="s">
        <v>116</v>
      </c>
      <c r="Q56" s="123">
        <f>K57 + K58</f>
        <v>12</v>
      </c>
    </row>
    <row r="57" spans="3:17" ht="35.1" customHeight="1" thickBot="1" x14ac:dyDescent="0.3">
      <c r="C57" s="85">
        <v>12</v>
      </c>
      <c r="D57" s="78" t="s">
        <v>61</v>
      </c>
      <c r="E57" s="79" t="s">
        <v>10</v>
      </c>
      <c r="F57" s="80" t="s">
        <v>62</v>
      </c>
      <c r="G57" s="103" t="s">
        <v>63</v>
      </c>
      <c r="H57" s="104">
        <v>70</v>
      </c>
      <c r="I57" s="83" t="s">
        <v>64</v>
      </c>
      <c r="J57" s="84" t="s">
        <v>14</v>
      </c>
      <c r="K57" s="180">
        <v>5</v>
      </c>
      <c r="L57" s="186">
        <f t="shared" ref="L57:L58" si="6">K57/SUM($K$38:$K$40,$K$56:$K$58,$K$76:$K$80,$K$98:$K$101,$K$20:$K$23)</f>
        <v>3.8167938931297711E-2</v>
      </c>
      <c r="M57" s="189" t="s">
        <v>15</v>
      </c>
      <c r="N57" s="180">
        <v>2000</v>
      </c>
      <c r="O57" s="186">
        <f t="shared" ref="O57:O58" si="7">N57/SUM($N$20:$N$23,$N$38:$N$40,$N$56:$N$58,$N$76:$N$80,$N$98:$N$101)</f>
        <v>3.1545741324921134E-2</v>
      </c>
      <c r="P57" s="183" t="s">
        <v>117</v>
      </c>
      <c r="Q57" s="123">
        <f>K56</f>
        <v>15</v>
      </c>
    </row>
    <row r="58" spans="3:17" ht="35.1" customHeight="1" thickBot="1" x14ac:dyDescent="0.3">
      <c r="C58" s="86">
        <v>13</v>
      </c>
      <c r="D58" s="87" t="s">
        <v>65</v>
      </c>
      <c r="E58" s="88" t="s">
        <v>10</v>
      </c>
      <c r="F58" s="89" t="s">
        <v>66</v>
      </c>
      <c r="G58" s="115" t="s">
        <v>67</v>
      </c>
      <c r="H58" s="116">
        <v>100</v>
      </c>
      <c r="I58" s="92" t="s">
        <v>68</v>
      </c>
      <c r="J58" s="93" t="s">
        <v>14</v>
      </c>
      <c r="K58" s="181">
        <v>7</v>
      </c>
      <c r="L58" s="187">
        <f t="shared" si="6"/>
        <v>5.3435114503816793E-2</v>
      </c>
      <c r="M58" s="193" t="s">
        <v>15</v>
      </c>
      <c r="N58" s="181">
        <v>2800</v>
      </c>
      <c r="O58" s="187">
        <f t="shared" si="7"/>
        <v>4.4164037854889593E-2</v>
      </c>
      <c r="P58" s="184"/>
      <c r="Q58" s="128"/>
    </row>
    <row r="59" spans="3:17" ht="15.75" thickBot="1" x14ac:dyDescent="0.3"/>
    <row r="60" spans="3:17" ht="21.75" thickBot="1" x14ac:dyDescent="0.3">
      <c r="E60" s="129" t="s">
        <v>126</v>
      </c>
      <c r="F60" s="130"/>
      <c r="G60" s="131"/>
    </row>
    <row r="61" spans="3:17" ht="21.75" thickBot="1" x14ac:dyDescent="0.3">
      <c r="E61" s="129" t="s">
        <v>123</v>
      </c>
      <c r="F61" s="130"/>
      <c r="G61" s="131"/>
    </row>
    <row r="62" spans="3:17" ht="16.5" thickBot="1" x14ac:dyDescent="0.3">
      <c r="E62" s="132" t="s">
        <v>124</v>
      </c>
      <c r="F62" s="133"/>
      <c r="G62" s="134"/>
    </row>
    <row r="64" spans="3:17" ht="23.25" x14ac:dyDescent="0.25">
      <c r="C64" s="243" t="s">
        <v>130</v>
      </c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</row>
    <row r="72" spans="3:17" ht="30" customHeight="1" x14ac:dyDescent="0.25">
      <c r="C72" s="243" t="s">
        <v>111</v>
      </c>
      <c r="D72" s="243"/>
      <c r="E72" s="243"/>
      <c r="F72" s="243"/>
      <c r="G72" s="243"/>
      <c r="H72" s="243"/>
      <c r="I72" s="243"/>
      <c r="J72" s="243"/>
      <c r="K72" s="243"/>
      <c r="L72" s="243"/>
      <c r="M72" s="243"/>
      <c r="N72" s="243"/>
      <c r="O72" s="118"/>
      <c r="P72" s="119"/>
      <c r="Q72" s="119"/>
    </row>
    <row r="73" spans="3:17" ht="15" customHeight="1" x14ac:dyDescent="0.25"/>
    <row r="74" spans="3:17" ht="27.75" customHeight="1" thickBot="1" x14ac:dyDescent="0.3">
      <c r="C74" s="119"/>
      <c r="D74" s="119"/>
      <c r="E74" s="119"/>
      <c r="F74" s="120" t="s">
        <v>107</v>
      </c>
      <c r="G74" s="121">
        <f>SUM(K76:K80)</f>
        <v>26</v>
      </c>
      <c r="H74" s="119"/>
      <c r="I74" s="119"/>
      <c r="J74" s="119"/>
      <c r="K74" s="119"/>
      <c r="L74" s="119"/>
      <c r="M74" s="119"/>
      <c r="N74" s="119"/>
      <c r="O74" s="119"/>
      <c r="P74" s="119"/>
      <c r="Q74" s="119"/>
    </row>
    <row r="75" spans="3:17" ht="35.1" customHeight="1" thickBot="1" x14ac:dyDescent="0.3">
      <c r="C75" s="106" t="s">
        <v>102</v>
      </c>
      <c r="D75" s="107" t="s">
        <v>0</v>
      </c>
      <c r="E75" s="108" t="s">
        <v>1</v>
      </c>
      <c r="F75" s="109" t="s">
        <v>2</v>
      </c>
      <c r="G75" s="110" t="s">
        <v>3</v>
      </c>
      <c r="H75" s="111" t="s">
        <v>4</v>
      </c>
      <c r="I75" s="112" t="s">
        <v>5</v>
      </c>
      <c r="J75" s="111" t="s">
        <v>6</v>
      </c>
      <c r="K75" s="204" t="str">
        <f>CONCATENATE("Charge : ", CHAR(10),SUBTOTAL(9,K76:K80), " jours")</f>
        <v>Charge : 
26 jours</v>
      </c>
      <c r="L75" s="185" t="str">
        <f>CONCATENATE("Charge", CHAR(10),"(total) : ", CHAR(10), ROUND(SUM(L76:L80)*100, 1), " %")</f>
        <v>Charge
(total) : 
19,8 %</v>
      </c>
      <c r="M75" s="188" t="s">
        <v>7</v>
      </c>
      <c r="N75" s="179" t="s">
        <v>8</v>
      </c>
      <c r="O75" s="185" t="str">
        <f>CONCATENATE("Charge", CHAR(10),"(total) : ", CHAR(10), ROUND(SUM(O76:O80)*100, 1), " %")</f>
        <v>Charge
(total) : 
16,4 %</v>
      </c>
      <c r="P75" s="182" t="s">
        <v>120</v>
      </c>
      <c r="Q75" s="125">
        <f xml:space="preserve"> COUNT(C76:C80)</f>
        <v>5</v>
      </c>
    </row>
    <row r="76" spans="3:17" ht="35.1" customHeight="1" thickBot="1" x14ac:dyDescent="0.3">
      <c r="C76" s="85">
        <v>5</v>
      </c>
      <c r="D76" s="78" t="s">
        <v>33</v>
      </c>
      <c r="E76" s="79" t="s">
        <v>10</v>
      </c>
      <c r="F76" s="80" t="s">
        <v>34</v>
      </c>
      <c r="G76" s="103" t="s">
        <v>35</v>
      </c>
      <c r="H76" s="104">
        <v>30</v>
      </c>
      <c r="I76" s="83" t="s">
        <v>36</v>
      </c>
      <c r="J76" s="77" t="s">
        <v>31</v>
      </c>
      <c r="K76" s="180">
        <v>10</v>
      </c>
      <c r="L76" s="190">
        <f>K76/SUM($K$38:$K$40,$K$56:$K$58,$K$76:$K$80,$K$98:$K$101,$K$20:$K$23)</f>
        <v>7.6335877862595422E-2</v>
      </c>
      <c r="M76" s="189" t="s">
        <v>15</v>
      </c>
      <c r="N76" s="180">
        <v>4000</v>
      </c>
      <c r="O76" s="186">
        <f>N76/SUM($N$20:$N$23,$N$38:$N$40,$N$56:$N$58,$N$76:$N$80,$N$98:$N$101)</f>
        <v>6.3091482649842268E-2</v>
      </c>
      <c r="P76" s="183" t="s">
        <v>116</v>
      </c>
      <c r="Q76" s="123">
        <f>SUM(K76:K80)</f>
        <v>26</v>
      </c>
    </row>
    <row r="77" spans="3:17" ht="35.1" customHeight="1" thickBot="1" x14ac:dyDescent="0.3">
      <c r="C77" s="85">
        <v>6</v>
      </c>
      <c r="D77" s="78" t="s">
        <v>37</v>
      </c>
      <c r="E77" s="79" t="s">
        <v>10</v>
      </c>
      <c r="F77" s="80" t="s">
        <v>38</v>
      </c>
      <c r="G77" s="103" t="s">
        <v>39</v>
      </c>
      <c r="H77" s="104">
        <v>20</v>
      </c>
      <c r="I77" s="83" t="s">
        <v>40</v>
      </c>
      <c r="J77" s="84" t="s">
        <v>20</v>
      </c>
      <c r="K77" s="180">
        <v>5</v>
      </c>
      <c r="L77" s="190">
        <f t="shared" ref="L77:L80" si="8">K77/SUM($K$38:$K$40,$K$56:$K$58,$K$76:$K$80,$K$98:$K$101,$K$20:$K$23)</f>
        <v>3.8167938931297711E-2</v>
      </c>
      <c r="M77" s="189" t="s">
        <v>15</v>
      </c>
      <c r="N77" s="180">
        <v>2000</v>
      </c>
      <c r="O77" s="186">
        <f t="shared" ref="O77:O80" si="9">N77/SUM($N$20:$N$23,$N$38:$N$40,$N$56:$N$58,$N$76:$N$80,$N$98:$N$101)</f>
        <v>3.1545741324921134E-2</v>
      </c>
      <c r="P77" s="184"/>
      <c r="Q77" s="128"/>
    </row>
    <row r="78" spans="3:17" ht="35.1" customHeight="1" thickBot="1" x14ac:dyDescent="0.3">
      <c r="C78" s="85">
        <v>15</v>
      </c>
      <c r="D78" s="78" t="s">
        <v>73</v>
      </c>
      <c r="E78" s="79" t="s">
        <v>10</v>
      </c>
      <c r="F78" s="80" t="s">
        <v>74</v>
      </c>
      <c r="G78" s="103" t="s">
        <v>75</v>
      </c>
      <c r="H78" s="104">
        <v>15</v>
      </c>
      <c r="I78" s="83" t="s">
        <v>76</v>
      </c>
      <c r="J78" s="84" t="s">
        <v>20</v>
      </c>
      <c r="K78" s="180">
        <v>3</v>
      </c>
      <c r="L78" s="190">
        <f t="shared" si="8"/>
        <v>2.2900763358778626E-2</v>
      </c>
      <c r="M78" s="189" t="s">
        <v>15</v>
      </c>
      <c r="N78" s="180">
        <v>1200</v>
      </c>
      <c r="O78" s="186">
        <f t="shared" si="9"/>
        <v>1.8927444794952682E-2</v>
      </c>
      <c r="P78" s="184"/>
      <c r="Q78" s="128"/>
    </row>
    <row r="79" spans="3:17" ht="35.1" customHeight="1" thickBot="1" x14ac:dyDescent="0.3">
      <c r="C79" s="85">
        <v>16</v>
      </c>
      <c r="D79" s="78" t="s">
        <v>77</v>
      </c>
      <c r="E79" s="79" t="s">
        <v>10</v>
      </c>
      <c r="F79" s="80" t="s">
        <v>78</v>
      </c>
      <c r="G79" s="103" t="s">
        <v>79</v>
      </c>
      <c r="H79" s="104">
        <v>10</v>
      </c>
      <c r="I79" s="83" t="s">
        <v>76</v>
      </c>
      <c r="J79" s="84" t="s">
        <v>20</v>
      </c>
      <c r="K79" s="180">
        <v>3</v>
      </c>
      <c r="L79" s="190">
        <f t="shared" si="8"/>
        <v>2.2900763358778626E-2</v>
      </c>
      <c r="M79" s="189" t="s">
        <v>15</v>
      </c>
      <c r="N79" s="180">
        <v>1200</v>
      </c>
      <c r="O79" s="186">
        <f t="shared" si="9"/>
        <v>1.8927444794952682E-2</v>
      </c>
      <c r="P79" s="184"/>
      <c r="Q79" s="128"/>
    </row>
    <row r="80" spans="3:17" ht="35.1" customHeight="1" thickBot="1" x14ac:dyDescent="0.3">
      <c r="C80" s="86">
        <v>17</v>
      </c>
      <c r="D80" s="87" t="s">
        <v>80</v>
      </c>
      <c r="E80" s="88" t="s">
        <v>22</v>
      </c>
      <c r="F80" s="89" t="s">
        <v>81</v>
      </c>
      <c r="G80" s="115" t="s">
        <v>82</v>
      </c>
      <c r="H80" s="116">
        <v>15</v>
      </c>
      <c r="I80" s="92" t="s">
        <v>83</v>
      </c>
      <c r="J80" s="76" t="s">
        <v>20</v>
      </c>
      <c r="K80" s="181">
        <v>5</v>
      </c>
      <c r="L80" s="191">
        <f t="shared" si="8"/>
        <v>3.8167938931297711E-2</v>
      </c>
      <c r="M80" s="189" t="s">
        <v>15</v>
      </c>
      <c r="N80" s="181">
        <v>2000</v>
      </c>
      <c r="O80" s="187">
        <f t="shared" si="9"/>
        <v>3.1545741324921134E-2</v>
      </c>
      <c r="P80" s="184"/>
      <c r="Q80" s="128"/>
    </row>
    <row r="81" spans="3:17" ht="15.75" thickBot="1" x14ac:dyDescent="0.3"/>
    <row r="82" spans="3:17" ht="21.75" thickBot="1" x14ac:dyDescent="0.3">
      <c r="E82" s="129" t="s">
        <v>149</v>
      </c>
      <c r="F82" s="130"/>
      <c r="G82" s="131"/>
    </row>
    <row r="83" spans="3:17" ht="21.75" thickBot="1" x14ac:dyDescent="0.3">
      <c r="E83" s="129" t="s">
        <v>123</v>
      </c>
      <c r="F83" s="130"/>
      <c r="G83" s="131"/>
    </row>
    <row r="84" spans="3:17" ht="16.5" thickBot="1" x14ac:dyDescent="0.3">
      <c r="E84" s="132" t="s">
        <v>124</v>
      </c>
      <c r="F84" s="133"/>
      <c r="G84" s="134"/>
    </row>
    <row r="86" spans="3:17" ht="23.25" x14ac:dyDescent="0.25">
      <c r="C86" s="243" t="s">
        <v>129</v>
      </c>
      <c r="D86" s="243"/>
      <c r="E86" s="243"/>
      <c r="F86" s="243"/>
      <c r="G86" s="243"/>
      <c r="H86" s="243"/>
      <c r="I86" s="243"/>
      <c r="J86" s="243"/>
      <c r="K86" s="243"/>
      <c r="L86" s="243"/>
      <c r="M86" s="243"/>
      <c r="N86" s="243"/>
      <c r="O86" s="243"/>
      <c r="P86" s="243"/>
      <c r="Q86" s="243"/>
    </row>
    <row r="94" spans="3:17" ht="30" customHeight="1" x14ac:dyDescent="0.25">
      <c r="C94" s="243" t="s">
        <v>112</v>
      </c>
      <c r="D94" s="243"/>
      <c r="E94" s="243"/>
      <c r="F94" s="243"/>
      <c r="G94" s="243"/>
      <c r="H94" s="243"/>
      <c r="I94" s="243"/>
      <c r="J94" s="243"/>
      <c r="K94" s="243"/>
      <c r="L94" s="243"/>
      <c r="M94" s="243"/>
      <c r="N94" s="243"/>
      <c r="O94" s="118"/>
      <c r="P94" s="119"/>
      <c r="Q94" s="119"/>
    </row>
    <row r="96" spans="3:17" ht="21.75" thickBot="1" x14ac:dyDescent="0.3">
      <c r="C96" s="119"/>
      <c r="D96" s="119"/>
      <c r="E96" s="119"/>
      <c r="F96" s="120" t="s">
        <v>107</v>
      </c>
      <c r="G96" s="121">
        <f>SUM(K98:K101)</f>
        <v>12</v>
      </c>
      <c r="H96" s="119"/>
      <c r="I96" s="119"/>
      <c r="J96" s="119"/>
      <c r="K96" s="119"/>
      <c r="L96" s="119"/>
      <c r="M96" s="119"/>
      <c r="N96" s="119"/>
      <c r="O96" s="119"/>
      <c r="P96" s="119"/>
      <c r="Q96" s="119"/>
    </row>
    <row r="97" spans="3:17" ht="35.1" customHeight="1" thickBot="1" x14ac:dyDescent="0.3">
      <c r="C97" s="106" t="s">
        <v>102</v>
      </c>
      <c r="D97" s="107" t="s">
        <v>0</v>
      </c>
      <c r="E97" s="108" t="s">
        <v>1</v>
      </c>
      <c r="F97" s="109" t="s">
        <v>2</v>
      </c>
      <c r="G97" s="110" t="s">
        <v>3</v>
      </c>
      <c r="H97" s="111" t="s">
        <v>4</v>
      </c>
      <c r="I97" s="112" t="s">
        <v>5</v>
      </c>
      <c r="J97" s="111" t="s">
        <v>6</v>
      </c>
      <c r="K97" s="174" t="str">
        <f>CONCATENATE("Charge : ", CHAR(10),SUBTOTAL(9,K98:K101), " jours")</f>
        <v>Charge : 
12 jours</v>
      </c>
      <c r="L97" s="174" t="str">
        <f>CONCATENATE("Charge", CHAR(10),"(total) : ", CHAR(10), ROUND(SUM(L98:L101)*100, 1), " %")</f>
        <v>Charge
(total) : 
9,2 %</v>
      </c>
      <c r="M97" s="111" t="s">
        <v>7</v>
      </c>
      <c r="N97" s="113" t="s">
        <v>8</v>
      </c>
      <c r="O97" s="176" t="str">
        <f>CONCATENATE("Charge", CHAR(10),"(total) : ", CHAR(10), ROUND(SUM(O98:O101)*100, 1), " %")</f>
        <v>Charge
(total) : 
7,6 %</v>
      </c>
      <c r="P97" s="124" t="s">
        <v>120</v>
      </c>
      <c r="Q97" s="125">
        <f xml:space="preserve"> COUNT(C98:C101)</f>
        <v>4</v>
      </c>
    </row>
    <row r="98" spans="3:17" ht="35.1" customHeight="1" thickBot="1" x14ac:dyDescent="0.3">
      <c r="C98" s="85">
        <v>7</v>
      </c>
      <c r="D98" s="78" t="s">
        <v>41</v>
      </c>
      <c r="E98" s="79" t="s">
        <v>10</v>
      </c>
      <c r="F98" s="80" t="s">
        <v>42</v>
      </c>
      <c r="G98" s="103" t="s">
        <v>43</v>
      </c>
      <c r="H98" s="104">
        <v>20</v>
      </c>
      <c r="I98" s="83" t="s">
        <v>44</v>
      </c>
      <c r="J98" s="77" t="s">
        <v>31</v>
      </c>
      <c r="K98" s="105">
        <v>3</v>
      </c>
      <c r="L98" s="175">
        <f>K98/SUM($K$38:$K$40,$K$56:$K$58,$K$76:$K$80,$K$98:$K$101,$K$20:$K$23)</f>
        <v>2.2900763358778626E-2</v>
      </c>
      <c r="M98" s="102" t="s">
        <v>15</v>
      </c>
      <c r="N98" s="114">
        <v>1200</v>
      </c>
      <c r="O98" s="177">
        <f>N98/SUM($N$20:$N$23,$N$38:$N$40,$N$56:$N$58,$N$76:$N$80,$N$98:$N$101)</f>
        <v>1.8927444794952682E-2</v>
      </c>
      <c r="P98" s="122" t="s">
        <v>116</v>
      </c>
      <c r="Q98" s="123">
        <f>SUM(K98:K101)</f>
        <v>12</v>
      </c>
    </row>
    <row r="99" spans="3:17" ht="35.1" customHeight="1" thickBot="1" x14ac:dyDescent="0.3">
      <c r="C99" s="85">
        <v>8</v>
      </c>
      <c r="D99" s="78" t="s">
        <v>45</v>
      </c>
      <c r="E99" s="79" t="s">
        <v>10</v>
      </c>
      <c r="F99" s="80" t="s">
        <v>46</v>
      </c>
      <c r="G99" s="103" t="s">
        <v>47</v>
      </c>
      <c r="H99" s="104">
        <v>15</v>
      </c>
      <c r="I99" s="83" t="s">
        <v>48</v>
      </c>
      <c r="J99" s="84" t="s">
        <v>31</v>
      </c>
      <c r="K99" s="105">
        <v>3</v>
      </c>
      <c r="L99" s="175">
        <f t="shared" ref="L99:L101" si="10">K99/SUM($K$38:$K$40,$K$56:$K$58,$K$76:$K$80,$K$98:$K$101,$K$20:$K$23)</f>
        <v>2.2900763358778626E-2</v>
      </c>
      <c r="M99" s="102" t="s">
        <v>15</v>
      </c>
      <c r="N99" s="114">
        <v>1200</v>
      </c>
      <c r="O99" s="177">
        <f t="shared" ref="O99:O101" si="11">N99/SUM($N$20:$N$23,$N$38:$N$40,$N$56:$N$58,$N$76:$N$80,$N$98:$N$101)</f>
        <v>1.8927444794952682E-2</v>
      </c>
      <c r="P99" s="126"/>
      <c r="Q99" s="128"/>
    </row>
    <row r="100" spans="3:17" ht="35.1" customHeight="1" thickBot="1" x14ac:dyDescent="0.3">
      <c r="C100" s="85">
        <v>10</v>
      </c>
      <c r="D100" s="78" t="s">
        <v>53</v>
      </c>
      <c r="E100" s="79" t="s">
        <v>10</v>
      </c>
      <c r="F100" s="80" t="s">
        <v>54</v>
      </c>
      <c r="G100" s="103" t="s">
        <v>55</v>
      </c>
      <c r="H100" s="104">
        <v>10</v>
      </c>
      <c r="I100" s="83" t="s">
        <v>56</v>
      </c>
      <c r="J100" s="84" t="s">
        <v>20</v>
      </c>
      <c r="K100" s="105">
        <v>3</v>
      </c>
      <c r="L100" s="175">
        <f t="shared" si="10"/>
        <v>2.2900763358778626E-2</v>
      </c>
      <c r="M100" s="102" t="s">
        <v>15</v>
      </c>
      <c r="N100" s="114">
        <v>1200</v>
      </c>
      <c r="O100" s="177">
        <f t="shared" si="11"/>
        <v>1.8927444794952682E-2</v>
      </c>
      <c r="P100" s="126"/>
      <c r="Q100" s="128"/>
    </row>
    <row r="101" spans="3:17" ht="35.1" customHeight="1" thickBot="1" x14ac:dyDescent="0.3">
      <c r="C101" s="85">
        <v>14</v>
      </c>
      <c r="D101" s="78" t="s">
        <v>69</v>
      </c>
      <c r="E101" s="79" t="s">
        <v>10</v>
      </c>
      <c r="F101" s="80" t="s">
        <v>70</v>
      </c>
      <c r="G101" s="103" t="s">
        <v>71</v>
      </c>
      <c r="H101" s="104">
        <v>10</v>
      </c>
      <c r="I101" s="83" t="s">
        <v>72</v>
      </c>
      <c r="J101" s="84" t="s">
        <v>20</v>
      </c>
      <c r="K101" s="105">
        <v>3</v>
      </c>
      <c r="L101" s="175">
        <f t="shared" si="10"/>
        <v>2.2900763358778626E-2</v>
      </c>
      <c r="M101" s="102" t="s">
        <v>15</v>
      </c>
      <c r="N101" s="114">
        <v>1200</v>
      </c>
      <c r="O101" s="177">
        <f t="shared" si="11"/>
        <v>1.8927444794952682E-2</v>
      </c>
      <c r="P101" s="126"/>
      <c r="Q101" s="128"/>
    </row>
    <row r="102" spans="3:17" ht="15.75" thickBot="1" x14ac:dyDescent="0.3"/>
    <row r="103" spans="3:17" ht="21.75" thickBot="1" x14ac:dyDescent="0.3">
      <c r="E103" s="129" t="s">
        <v>149</v>
      </c>
      <c r="F103" s="130"/>
      <c r="G103" s="131"/>
    </row>
    <row r="104" spans="3:17" ht="21.75" thickBot="1" x14ac:dyDescent="0.3">
      <c r="E104" s="129" t="s">
        <v>123</v>
      </c>
      <c r="F104" s="130"/>
      <c r="G104" s="131"/>
    </row>
    <row r="105" spans="3:17" ht="16.5" thickBot="1" x14ac:dyDescent="0.3">
      <c r="E105" s="132" t="s">
        <v>124</v>
      </c>
      <c r="F105" s="133"/>
      <c r="G105" s="134"/>
    </row>
    <row r="107" spans="3:17" ht="23.25" x14ac:dyDescent="0.25">
      <c r="C107" s="243" t="s">
        <v>128</v>
      </c>
      <c r="D107" s="243"/>
      <c r="E107" s="243"/>
      <c r="F107" s="243"/>
      <c r="G107" s="243"/>
      <c r="H107" s="243"/>
      <c r="I107" s="243"/>
      <c r="J107" s="243"/>
      <c r="K107" s="243"/>
      <c r="L107" s="243"/>
      <c r="M107" s="243"/>
      <c r="N107" s="243"/>
      <c r="O107" s="243"/>
      <c r="P107" s="243"/>
      <c r="Q107" s="243"/>
    </row>
  </sheetData>
  <mergeCells count="16">
    <mergeCell ref="C16:N16"/>
    <mergeCell ref="C34:N34"/>
    <mergeCell ref="C52:N52"/>
    <mergeCell ref="C29:Q29"/>
    <mergeCell ref="C46:Q46"/>
    <mergeCell ref="C64:Q64"/>
    <mergeCell ref="C86:Q86"/>
    <mergeCell ref="C107:Q107"/>
    <mergeCell ref="C94:N94"/>
    <mergeCell ref="C72:N72"/>
    <mergeCell ref="D3:D4"/>
    <mergeCell ref="I3:I4"/>
    <mergeCell ref="J3:K4"/>
    <mergeCell ref="M3:M4"/>
    <mergeCell ref="F7:I13"/>
    <mergeCell ref="F3:F4"/>
  </mergeCells>
  <conditionalFormatting sqref="M101">
    <cfRule type="cellIs" dxfId="17" priority="36" operator="between">
      <formula>$J$13</formula>
      <formula>$J$13</formula>
    </cfRule>
  </conditionalFormatting>
  <conditionalFormatting sqref="H19:H2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ellIs" dxfId="16" priority="149" operator="between">
      <formula>$J$13</formula>
      <formula>$J$13</formula>
    </cfRule>
  </conditionalFormatting>
  <conditionalFormatting sqref="H20:H23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:L2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:O23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 M80">
    <cfRule type="cellIs" dxfId="15" priority="145" operator="between">
      <formula>$J$14</formula>
      <formula>$J$14</formula>
    </cfRule>
  </conditionalFormatting>
  <conditionalFormatting sqref="M22">
    <cfRule type="cellIs" dxfId="14" priority="144" operator="between">
      <formula>$J$16</formula>
      <formula>$J$16</formula>
    </cfRule>
  </conditionalFormatting>
  <conditionalFormatting sqref="M23">
    <cfRule type="cellIs" dxfId="13" priority="143" operator="between">
      <formula>#REF!</formula>
      <formula>#REF!</formula>
    </cfRule>
  </conditionalFormatting>
  <conditionalFormatting sqref="K38:K40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0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39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ellIs" dxfId="12" priority="133" operator="between">
      <formula>$J$13</formula>
      <formula>$J$13</formula>
    </cfRule>
  </conditionalFormatting>
  <conditionalFormatting sqref="H38:H40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ellIs" dxfId="11" priority="129" operator="between">
      <formula>$J$14</formula>
      <formula>$J$14</formula>
    </cfRule>
  </conditionalFormatting>
  <conditionalFormatting sqref="H3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5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58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58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:N58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ellIs" dxfId="10" priority="38" operator="between">
      <formula>$J$13</formula>
      <formula>$J$13</formula>
    </cfRule>
  </conditionalFormatting>
  <conditionalFormatting sqref="M40">
    <cfRule type="cellIs" dxfId="9" priority="120" operator="between">
      <formula>$J$13</formula>
      <formula>$J$13</formula>
    </cfRule>
  </conditionalFormatting>
  <conditionalFormatting sqref="M57">
    <cfRule type="cellIs" dxfId="8" priority="119" operator="between">
      <formula>$J$13</formula>
      <formula>$J$13</formula>
    </cfRule>
  </conditionalFormatting>
  <conditionalFormatting sqref="M58">
    <cfRule type="cellIs" dxfId="7" priority="118" operator="between">
      <formula>$J$13</formula>
      <formula>$J$13</formula>
    </cfRule>
  </conditionalFormatting>
  <conditionalFormatting sqref="M56">
    <cfRule type="cellIs" dxfId="6" priority="117" operator="between">
      <formula>$J$14</formula>
      <formula>$J$14</formula>
    </cfRule>
  </conditionalFormatting>
  <conditionalFormatting sqref="M98:M101">
    <cfRule type="cellIs" dxfId="5" priority="39" operator="between">
      <formula>$J$13</formula>
      <formula>$J$13</formula>
    </cfRule>
  </conditionalFormatting>
  <conditionalFormatting sqref="M79">
    <cfRule type="cellIs" dxfId="4" priority="63" operator="between">
      <formula>$J$13</formula>
      <formula>$J$13</formula>
    </cfRule>
  </conditionalFormatting>
  <conditionalFormatting sqref="M98">
    <cfRule type="cellIs" dxfId="3" priority="37" operator="between">
      <formula>$J$14</formula>
      <formula>$J$14</formula>
    </cfRule>
  </conditionalFormatting>
  <conditionalFormatting sqref="H75:H78 H80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6:H78 H80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:K78 K80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N78 N8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:M80">
    <cfRule type="cellIs" dxfId="2" priority="70" operator="between">
      <formula>$J$13</formula>
      <formula>$J$13</formula>
    </cfRule>
  </conditionalFormatting>
  <conditionalFormatting sqref="M78">
    <cfRule type="cellIs" dxfId="1" priority="69" operator="between">
      <formula>$J$13</formula>
      <formula>$J$13</formula>
    </cfRule>
  </conditionalFormatting>
  <conditionalFormatting sqref="M76">
    <cfRule type="cellIs" dxfId="0" priority="68" operator="between">
      <formula>$J$14</formula>
      <formula>$J$14</formula>
    </cfRule>
  </conditionalFormatting>
  <conditionalFormatting sqref="H79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9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7:H10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8:H10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8:K10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10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:L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:O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6:L5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6:L8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6:L8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:K8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8:L10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8:L10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8:L10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:O8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1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7FD1-1647-475F-8438-9D77C67F49F3}">
  <dimension ref="B3:D134"/>
  <sheetViews>
    <sheetView tabSelected="1" zoomScale="55" zoomScaleNormal="55" workbookViewId="0">
      <selection activeCell="AN63" sqref="AN63"/>
    </sheetView>
  </sheetViews>
  <sheetFormatPr defaultRowHeight="15" x14ac:dyDescent="0.25"/>
  <cols>
    <col min="4" max="4" width="15.28515625" customWidth="1"/>
  </cols>
  <sheetData>
    <row r="3" spans="2:4" x14ac:dyDescent="0.25">
      <c r="B3" s="161" t="s">
        <v>145</v>
      </c>
      <c r="C3" s="161" t="s">
        <v>146</v>
      </c>
      <c r="D3" s="161" t="s">
        <v>148</v>
      </c>
    </row>
    <row r="4" spans="2:4" x14ac:dyDescent="0.25">
      <c r="B4" s="244" t="s">
        <v>103</v>
      </c>
      <c r="C4" s="162">
        <v>1</v>
      </c>
      <c r="D4" s="160">
        <v>19</v>
      </c>
    </row>
    <row r="5" spans="2:4" x14ac:dyDescent="0.25">
      <c r="B5" s="244"/>
      <c r="C5" s="162">
        <v>2</v>
      </c>
      <c r="D5" s="160">
        <v>19</v>
      </c>
    </row>
    <row r="6" spans="2:4" x14ac:dyDescent="0.25">
      <c r="B6" s="244"/>
      <c r="C6" s="162">
        <v>3</v>
      </c>
      <c r="D6" s="160">
        <v>19</v>
      </c>
    </row>
    <row r="7" spans="2:4" x14ac:dyDescent="0.25">
      <c r="B7" s="244"/>
      <c r="C7" s="162">
        <v>4</v>
      </c>
      <c r="D7" s="160">
        <v>18</v>
      </c>
    </row>
    <row r="8" spans="2:4" x14ac:dyDescent="0.25">
      <c r="B8" s="244"/>
      <c r="C8" s="162">
        <v>5</v>
      </c>
      <c r="D8" s="160">
        <v>18</v>
      </c>
    </row>
    <row r="9" spans="2:4" x14ac:dyDescent="0.25">
      <c r="B9" s="244"/>
      <c r="C9" s="162">
        <v>6</v>
      </c>
      <c r="D9" s="160">
        <v>18</v>
      </c>
    </row>
    <row r="10" spans="2:4" x14ac:dyDescent="0.25">
      <c r="B10" s="244"/>
      <c r="C10" s="162">
        <v>7</v>
      </c>
      <c r="D10" s="160">
        <v>18</v>
      </c>
    </row>
    <row r="11" spans="2:4" x14ac:dyDescent="0.25">
      <c r="B11" s="244"/>
      <c r="C11" s="162">
        <v>8</v>
      </c>
      <c r="D11" s="160">
        <v>18</v>
      </c>
    </row>
    <row r="12" spans="2:4" x14ac:dyDescent="0.25">
      <c r="B12" s="244"/>
      <c r="C12" s="162">
        <v>9</v>
      </c>
      <c r="D12" s="160">
        <v>18</v>
      </c>
    </row>
    <row r="13" spans="2:4" x14ac:dyDescent="0.25">
      <c r="B13" s="244"/>
      <c r="C13" s="162">
        <v>10</v>
      </c>
      <c r="D13" s="160">
        <v>18</v>
      </c>
    </row>
    <row r="14" spans="2:4" x14ac:dyDescent="0.25">
      <c r="B14" s="244"/>
      <c r="C14" s="162">
        <v>11</v>
      </c>
      <c r="D14" s="160">
        <v>18</v>
      </c>
    </row>
    <row r="15" spans="2:4" x14ac:dyDescent="0.25">
      <c r="B15" s="244"/>
      <c r="C15" s="162">
        <v>12</v>
      </c>
      <c r="D15" s="160">
        <v>18</v>
      </c>
    </row>
    <row r="16" spans="2:4" x14ac:dyDescent="0.25">
      <c r="B16" s="244"/>
      <c r="C16" s="162">
        <v>13</v>
      </c>
      <c r="D16" s="160">
        <v>18</v>
      </c>
    </row>
    <row r="17" spans="2:4" x14ac:dyDescent="0.25">
      <c r="B17" s="244"/>
      <c r="C17" s="162">
        <v>14</v>
      </c>
      <c r="D17" s="160">
        <v>18</v>
      </c>
    </row>
    <row r="18" spans="2:4" x14ac:dyDescent="0.25">
      <c r="B18" s="244"/>
      <c r="C18" s="162">
        <v>15</v>
      </c>
      <c r="D18" s="160">
        <v>18</v>
      </c>
    </row>
    <row r="19" spans="2:4" x14ac:dyDescent="0.25">
      <c r="B19" s="244"/>
      <c r="C19" s="162">
        <v>16</v>
      </c>
      <c r="D19" s="160">
        <v>18</v>
      </c>
    </row>
    <row r="20" spans="2:4" x14ac:dyDescent="0.25">
      <c r="B20" s="244"/>
      <c r="C20" s="162">
        <v>17</v>
      </c>
      <c r="D20" s="160">
        <v>18</v>
      </c>
    </row>
    <row r="21" spans="2:4" x14ac:dyDescent="0.25">
      <c r="B21" s="244"/>
      <c r="C21" s="162">
        <v>18</v>
      </c>
      <c r="D21" s="160">
        <v>18</v>
      </c>
    </row>
    <row r="22" spans="2:4" x14ac:dyDescent="0.25">
      <c r="B22" s="244"/>
      <c r="C22" s="162">
        <v>19</v>
      </c>
      <c r="D22" s="160">
        <v>17</v>
      </c>
    </row>
    <row r="23" spans="2:4" x14ac:dyDescent="0.25">
      <c r="B23" s="244"/>
      <c r="C23" s="162">
        <v>20</v>
      </c>
      <c r="D23" s="160">
        <v>17</v>
      </c>
    </row>
    <row r="24" spans="2:4" x14ac:dyDescent="0.25">
      <c r="B24" s="244"/>
      <c r="C24" s="162">
        <v>21</v>
      </c>
      <c r="D24" s="160">
        <v>17</v>
      </c>
    </row>
    <row r="25" spans="2:4" x14ac:dyDescent="0.25">
      <c r="B25" s="244"/>
      <c r="C25" s="162">
        <v>22</v>
      </c>
      <c r="D25" s="160">
        <v>17</v>
      </c>
    </row>
    <row r="26" spans="2:4" x14ac:dyDescent="0.25">
      <c r="B26" s="244"/>
      <c r="C26" s="162">
        <v>23</v>
      </c>
      <c r="D26" s="160">
        <v>17</v>
      </c>
    </row>
    <row r="27" spans="2:4" x14ac:dyDescent="0.25">
      <c r="B27" s="244"/>
      <c r="C27" s="162">
        <v>24</v>
      </c>
      <c r="D27" s="160">
        <v>17</v>
      </c>
    </row>
    <row r="28" spans="2:4" x14ac:dyDescent="0.25">
      <c r="B28" s="244"/>
      <c r="C28" s="162">
        <v>25</v>
      </c>
      <c r="D28" s="160">
        <v>17</v>
      </c>
    </row>
    <row r="29" spans="2:4" x14ac:dyDescent="0.25">
      <c r="B29" s="244"/>
      <c r="C29" s="162">
        <v>26</v>
      </c>
      <c r="D29" s="160">
        <v>17</v>
      </c>
    </row>
    <row r="30" spans="2:4" x14ac:dyDescent="0.25">
      <c r="B30" s="244"/>
      <c r="C30" s="162">
        <v>27</v>
      </c>
      <c r="D30" s="160">
        <v>17</v>
      </c>
    </row>
    <row r="31" spans="2:4" x14ac:dyDescent="0.25">
      <c r="B31" s="244"/>
      <c r="C31" s="162">
        <v>28</v>
      </c>
      <c r="D31" s="160">
        <v>17</v>
      </c>
    </row>
    <row r="32" spans="2:4" x14ac:dyDescent="0.25">
      <c r="B32" s="244"/>
      <c r="C32" s="162">
        <v>29</v>
      </c>
      <c r="D32" s="160">
        <v>16</v>
      </c>
    </row>
    <row r="33" spans="2:4" x14ac:dyDescent="0.25">
      <c r="B33" s="244"/>
      <c r="C33" s="162">
        <v>30</v>
      </c>
      <c r="D33" s="160">
        <v>16</v>
      </c>
    </row>
    <row r="34" spans="2:4" x14ac:dyDescent="0.25">
      <c r="B34" s="244"/>
      <c r="C34" s="162">
        <v>31</v>
      </c>
      <c r="D34" s="160">
        <v>16</v>
      </c>
    </row>
    <row r="35" spans="2:4" x14ac:dyDescent="0.25">
      <c r="B35" s="244"/>
      <c r="C35" s="162">
        <v>32</v>
      </c>
      <c r="D35" s="160">
        <v>16</v>
      </c>
    </row>
    <row r="36" spans="2:4" x14ac:dyDescent="0.25">
      <c r="B36" s="245"/>
      <c r="C36" s="163">
        <v>33</v>
      </c>
      <c r="D36" s="160">
        <v>16</v>
      </c>
    </row>
    <row r="37" spans="2:4" x14ac:dyDescent="0.25">
      <c r="B37" s="244" t="s">
        <v>147</v>
      </c>
      <c r="C37" s="162">
        <v>34</v>
      </c>
      <c r="D37" s="160">
        <v>15</v>
      </c>
    </row>
    <row r="38" spans="2:4" x14ac:dyDescent="0.25">
      <c r="B38" s="244"/>
      <c r="C38" s="162">
        <v>35</v>
      </c>
      <c r="D38" s="160">
        <v>15</v>
      </c>
    </row>
    <row r="39" spans="2:4" x14ac:dyDescent="0.25">
      <c r="B39" s="244"/>
      <c r="C39" s="162">
        <v>36</v>
      </c>
      <c r="D39" s="160">
        <v>15</v>
      </c>
    </row>
    <row r="40" spans="2:4" x14ac:dyDescent="0.25">
      <c r="B40" s="244"/>
      <c r="C40" s="162">
        <v>37</v>
      </c>
      <c r="D40" s="160">
        <v>15</v>
      </c>
    </row>
    <row r="41" spans="2:4" x14ac:dyDescent="0.25">
      <c r="B41" s="244"/>
      <c r="C41" s="162">
        <v>38</v>
      </c>
      <c r="D41" s="160">
        <v>15</v>
      </c>
    </row>
    <row r="42" spans="2:4" x14ac:dyDescent="0.25">
      <c r="B42" s="244"/>
      <c r="C42" s="162">
        <v>39</v>
      </c>
      <c r="D42" s="160">
        <v>14</v>
      </c>
    </row>
    <row r="43" spans="2:4" x14ac:dyDescent="0.25">
      <c r="B43" s="244"/>
      <c r="C43" s="162">
        <v>40</v>
      </c>
      <c r="D43" s="160">
        <v>14</v>
      </c>
    </row>
    <row r="44" spans="2:4" x14ac:dyDescent="0.25">
      <c r="B44" s="244"/>
      <c r="C44" s="162">
        <v>41</v>
      </c>
      <c r="D44" s="160">
        <v>14</v>
      </c>
    </row>
    <row r="45" spans="2:4" x14ac:dyDescent="0.25">
      <c r="B45" s="244"/>
      <c r="C45" s="162">
        <v>42</v>
      </c>
      <c r="D45" s="160">
        <v>14</v>
      </c>
    </row>
    <row r="46" spans="2:4" x14ac:dyDescent="0.25">
      <c r="B46" s="244"/>
      <c r="C46" s="162">
        <v>43</v>
      </c>
      <c r="D46" s="160">
        <v>14</v>
      </c>
    </row>
    <row r="47" spans="2:4" x14ac:dyDescent="0.25">
      <c r="B47" s="244"/>
      <c r="C47" s="162">
        <v>44</v>
      </c>
      <c r="D47" s="160">
        <v>14</v>
      </c>
    </row>
    <row r="48" spans="2:4" x14ac:dyDescent="0.25">
      <c r="B48" s="244"/>
      <c r="C48" s="162">
        <v>45</v>
      </c>
      <c r="D48" s="160">
        <v>14</v>
      </c>
    </row>
    <row r="49" spans="2:4" x14ac:dyDescent="0.25">
      <c r="B49" s="244"/>
      <c r="C49" s="162">
        <v>46</v>
      </c>
      <c r="D49" s="160">
        <v>14</v>
      </c>
    </row>
    <row r="50" spans="2:4" x14ac:dyDescent="0.25">
      <c r="B50" s="244"/>
      <c r="C50" s="162">
        <v>47</v>
      </c>
      <c r="D50" s="160">
        <v>14</v>
      </c>
    </row>
    <row r="51" spans="2:4" x14ac:dyDescent="0.25">
      <c r="B51" s="244"/>
      <c r="C51" s="162">
        <v>48</v>
      </c>
      <c r="D51" s="160">
        <v>14</v>
      </c>
    </row>
    <row r="52" spans="2:4" x14ac:dyDescent="0.25">
      <c r="B52" s="244"/>
      <c r="C52" s="162">
        <v>49</v>
      </c>
      <c r="D52" s="160">
        <v>14</v>
      </c>
    </row>
    <row r="53" spans="2:4" x14ac:dyDescent="0.25">
      <c r="B53" s="244"/>
      <c r="C53" s="162">
        <v>50</v>
      </c>
      <c r="D53" s="160">
        <v>14</v>
      </c>
    </row>
    <row r="54" spans="2:4" x14ac:dyDescent="0.25">
      <c r="B54" s="244"/>
      <c r="C54" s="162">
        <v>51</v>
      </c>
      <c r="D54" s="160">
        <v>14</v>
      </c>
    </row>
    <row r="55" spans="2:4" x14ac:dyDescent="0.25">
      <c r="B55" s="244"/>
      <c r="C55" s="162">
        <v>52</v>
      </c>
      <c r="D55" s="160">
        <v>14</v>
      </c>
    </row>
    <row r="56" spans="2:4" x14ac:dyDescent="0.25">
      <c r="B56" s="244"/>
      <c r="C56" s="162">
        <v>53</v>
      </c>
      <c r="D56" s="160">
        <v>14</v>
      </c>
    </row>
    <row r="57" spans="2:4" x14ac:dyDescent="0.25">
      <c r="B57" s="244"/>
      <c r="C57" s="162">
        <v>54</v>
      </c>
      <c r="D57" s="160">
        <v>14</v>
      </c>
    </row>
    <row r="58" spans="2:4" x14ac:dyDescent="0.25">
      <c r="B58" s="244"/>
      <c r="C58" s="162">
        <v>55</v>
      </c>
      <c r="D58" s="160">
        <v>14</v>
      </c>
    </row>
    <row r="59" spans="2:4" x14ac:dyDescent="0.25">
      <c r="B59" s="244"/>
      <c r="C59" s="162">
        <v>56</v>
      </c>
      <c r="D59" s="160">
        <v>14</v>
      </c>
    </row>
    <row r="60" spans="2:4" x14ac:dyDescent="0.25">
      <c r="B60" s="244"/>
      <c r="C60" s="162">
        <v>57</v>
      </c>
      <c r="D60" s="160">
        <v>14</v>
      </c>
    </row>
    <row r="61" spans="2:4" x14ac:dyDescent="0.25">
      <c r="B61" s="244"/>
      <c r="C61" s="162">
        <v>58</v>
      </c>
      <c r="D61" s="160">
        <v>14</v>
      </c>
    </row>
    <row r="62" spans="2:4" x14ac:dyDescent="0.25">
      <c r="B62" s="244"/>
      <c r="C62" s="162">
        <v>59</v>
      </c>
      <c r="D62" s="160">
        <v>14</v>
      </c>
    </row>
    <row r="63" spans="2:4" x14ac:dyDescent="0.25">
      <c r="B63" s="244"/>
      <c r="C63" s="162">
        <v>60</v>
      </c>
      <c r="D63" s="160">
        <v>14</v>
      </c>
    </row>
    <row r="64" spans="2:4" x14ac:dyDescent="0.25">
      <c r="B64" s="244"/>
      <c r="C64" s="162">
        <v>61</v>
      </c>
      <c r="D64" s="160">
        <v>14</v>
      </c>
    </row>
    <row r="65" spans="2:4" x14ac:dyDescent="0.25">
      <c r="B65" s="244"/>
      <c r="C65" s="162">
        <v>62</v>
      </c>
      <c r="D65" s="160">
        <v>14</v>
      </c>
    </row>
    <row r="66" spans="2:4" x14ac:dyDescent="0.25">
      <c r="B66" s="244"/>
      <c r="C66" s="162">
        <v>63</v>
      </c>
      <c r="D66" s="160">
        <v>14</v>
      </c>
    </row>
    <row r="67" spans="2:4" x14ac:dyDescent="0.25">
      <c r="B67" s="244"/>
      <c r="C67" s="162">
        <v>64</v>
      </c>
      <c r="D67" s="160">
        <v>13</v>
      </c>
    </row>
    <row r="68" spans="2:4" x14ac:dyDescent="0.25">
      <c r="B68" s="244"/>
      <c r="C68" s="162">
        <v>65</v>
      </c>
      <c r="D68" s="160">
        <v>13</v>
      </c>
    </row>
    <row r="69" spans="2:4" x14ac:dyDescent="0.25">
      <c r="B69" s="244"/>
      <c r="C69" s="162">
        <v>66</v>
      </c>
      <c r="D69" s="160">
        <v>13</v>
      </c>
    </row>
    <row r="70" spans="2:4" x14ac:dyDescent="0.25">
      <c r="B70" s="244" t="s">
        <v>104</v>
      </c>
      <c r="C70" s="162">
        <v>67</v>
      </c>
      <c r="D70" s="160">
        <v>12</v>
      </c>
    </row>
    <row r="71" spans="2:4" x14ac:dyDescent="0.25">
      <c r="B71" s="244"/>
      <c r="C71" s="162">
        <v>68</v>
      </c>
      <c r="D71" s="160">
        <v>12</v>
      </c>
    </row>
    <row r="72" spans="2:4" x14ac:dyDescent="0.25">
      <c r="B72" s="244"/>
      <c r="C72" s="162">
        <v>69</v>
      </c>
      <c r="D72" s="160">
        <v>12</v>
      </c>
    </row>
    <row r="73" spans="2:4" x14ac:dyDescent="0.25">
      <c r="B73" s="244"/>
      <c r="C73" s="162">
        <v>70</v>
      </c>
      <c r="D73" s="160">
        <v>12</v>
      </c>
    </row>
    <row r="74" spans="2:4" x14ac:dyDescent="0.25">
      <c r="B74" s="244"/>
      <c r="C74" s="162">
        <v>71</v>
      </c>
      <c r="D74" s="160">
        <v>12</v>
      </c>
    </row>
    <row r="75" spans="2:4" x14ac:dyDescent="0.25">
      <c r="B75" s="244"/>
      <c r="C75" s="162">
        <v>72</v>
      </c>
      <c r="D75" s="160">
        <v>12</v>
      </c>
    </row>
    <row r="76" spans="2:4" x14ac:dyDescent="0.25">
      <c r="B76" s="244"/>
      <c r="C76" s="162">
        <v>73</v>
      </c>
      <c r="D76" s="160">
        <v>12</v>
      </c>
    </row>
    <row r="77" spans="2:4" x14ac:dyDescent="0.25">
      <c r="B77" s="244"/>
      <c r="C77" s="162">
        <v>74</v>
      </c>
      <c r="D77" s="160">
        <v>12</v>
      </c>
    </row>
    <row r="78" spans="2:4" x14ac:dyDescent="0.25">
      <c r="B78" s="244"/>
      <c r="C78" s="162">
        <v>75</v>
      </c>
      <c r="D78" s="160">
        <v>12</v>
      </c>
    </row>
    <row r="79" spans="2:4" x14ac:dyDescent="0.25">
      <c r="B79" s="244"/>
      <c r="C79" s="162">
        <v>76</v>
      </c>
      <c r="D79" s="160">
        <v>12</v>
      </c>
    </row>
    <row r="80" spans="2:4" x14ac:dyDescent="0.25">
      <c r="B80" s="244"/>
      <c r="C80" s="162">
        <v>77</v>
      </c>
      <c r="D80" s="160">
        <v>12</v>
      </c>
    </row>
    <row r="81" spans="2:4" x14ac:dyDescent="0.25">
      <c r="B81" s="244"/>
      <c r="C81" s="162">
        <v>78</v>
      </c>
      <c r="D81" s="160">
        <v>12</v>
      </c>
    </row>
    <row r="82" spans="2:4" x14ac:dyDescent="0.25">
      <c r="B82" s="244"/>
      <c r="C82" s="162">
        <v>79</v>
      </c>
      <c r="D82" s="160">
        <v>12</v>
      </c>
    </row>
    <row r="83" spans="2:4" x14ac:dyDescent="0.25">
      <c r="B83" s="244"/>
      <c r="C83" s="162">
        <v>80</v>
      </c>
      <c r="D83" s="160">
        <v>12</v>
      </c>
    </row>
    <row r="84" spans="2:4" x14ac:dyDescent="0.25">
      <c r="B84" s="244"/>
      <c r="C84" s="162">
        <v>81</v>
      </c>
      <c r="D84" s="160">
        <v>12</v>
      </c>
    </row>
    <row r="85" spans="2:4" x14ac:dyDescent="0.25">
      <c r="B85" s="244"/>
      <c r="C85" s="162">
        <v>82</v>
      </c>
      <c r="D85" s="160">
        <v>11</v>
      </c>
    </row>
    <row r="86" spans="2:4" x14ac:dyDescent="0.25">
      <c r="B86" s="244"/>
      <c r="C86" s="162">
        <v>83</v>
      </c>
      <c r="D86" s="160">
        <v>11</v>
      </c>
    </row>
    <row r="87" spans="2:4" x14ac:dyDescent="0.25">
      <c r="B87" s="244"/>
      <c r="C87" s="162">
        <v>84</v>
      </c>
      <c r="D87" s="160">
        <v>11</v>
      </c>
    </row>
    <row r="88" spans="2:4" x14ac:dyDescent="0.25">
      <c r="B88" s="244"/>
      <c r="C88" s="162">
        <v>85</v>
      </c>
      <c r="D88" s="160">
        <v>11</v>
      </c>
    </row>
    <row r="89" spans="2:4" x14ac:dyDescent="0.25">
      <c r="B89" s="244"/>
      <c r="C89" s="162">
        <v>86</v>
      </c>
      <c r="D89" s="160">
        <v>11</v>
      </c>
    </row>
    <row r="90" spans="2:4" x14ac:dyDescent="0.25">
      <c r="B90" s="244"/>
      <c r="C90" s="162">
        <v>87</v>
      </c>
      <c r="D90" s="160">
        <v>10</v>
      </c>
    </row>
    <row r="91" spans="2:4" x14ac:dyDescent="0.25">
      <c r="B91" s="244"/>
      <c r="C91" s="162">
        <v>88</v>
      </c>
      <c r="D91" s="160">
        <v>10</v>
      </c>
    </row>
    <row r="92" spans="2:4" x14ac:dyDescent="0.25">
      <c r="B92" s="244"/>
      <c r="C92" s="162">
        <v>89</v>
      </c>
      <c r="D92" s="160">
        <v>10</v>
      </c>
    </row>
    <row r="93" spans="2:4" x14ac:dyDescent="0.25">
      <c r="B93" s="244"/>
      <c r="C93" s="162">
        <v>90</v>
      </c>
      <c r="D93" s="160">
        <v>10</v>
      </c>
    </row>
    <row r="94" spans="2:4" x14ac:dyDescent="0.25">
      <c r="B94" s="244"/>
      <c r="C94" s="162">
        <v>91</v>
      </c>
      <c r="D94" s="160">
        <v>10</v>
      </c>
    </row>
    <row r="95" spans="2:4" x14ac:dyDescent="0.25">
      <c r="B95" s="244"/>
      <c r="C95" s="162">
        <v>92</v>
      </c>
      <c r="D95" s="160">
        <v>10</v>
      </c>
    </row>
    <row r="96" spans="2:4" x14ac:dyDescent="0.25">
      <c r="B96" s="244"/>
      <c r="C96" s="162">
        <v>93</v>
      </c>
      <c r="D96" s="160">
        <v>10</v>
      </c>
    </row>
    <row r="97" spans="2:4" x14ac:dyDescent="0.25">
      <c r="B97" s="244" t="s">
        <v>105</v>
      </c>
      <c r="C97" s="162">
        <v>94</v>
      </c>
      <c r="D97" s="160">
        <v>9</v>
      </c>
    </row>
    <row r="98" spans="2:4" x14ac:dyDescent="0.25">
      <c r="B98" s="244"/>
      <c r="C98" s="162">
        <v>95</v>
      </c>
      <c r="D98" s="160">
        <v>9</v>
      </c>
    </row>
    <row r="99" spans="2:4" x14ac:dyDescent="0.25">
      <c r="B99" s="244"/>
      <c r="C99" s="162">
        <v>96</v>
      </c>
      <c r="D99" s="160">
        <v>9</v>
      </c>
    </row>
    <row r="100" spans="2:4" x14ac:dyDescent="0.25">
      <c r="B100" s="244"/>
      <c r="C100" s="162">
        <v>97</v>
      </c>
      <c r="D100" s="160">
        <v>9</v>
      </c>
    </row>
    <row r="101" spans="2:4" x14ac:dyDescent="0.25">
      <c r="B101" s="244"/>
      <c r="C101" s="162">
        <v>98</v>
      </c>
      <c r="D101" s="160">
        <v>9</v>
      </c>
    </row>
    <row r="102" spans="2:4" x14ac:dyDescent="0.25">
      <c r="B102" s="244"/>
      <c r="C102" s="162">
        <v>99</v>
      </c>
      <c r="D102" s="160">
        <v>9</v>
      </c>
    </row>
    <row r="103" spans="2:4" x14ac:dyDescent="0.25">
      <c r="B103" s="244"/>
      <c r="C103" s="162">
        <v>100</v>
      </c>
      <c r="D103" s="160">
        <v>9</v>
      </c>
    </row>
    <row r="104" spans="2:4" x14ac:dyDescent="0.25">
      <c r="B104" s="244"/>
      <c r="C104" s="162">
        <v>101</v>
      </c>
      <c r="D104" s="160">
        <v>9</v>
      </c>
    </row>
    <row r="105" spans="2:4" x14ac:dyDescent="0.25">
      <c r="B105" s="244"/>
      <c r="C105" s="162">
        <v>102</v>
      </c>
      <c r="D105" s="160">
        <v>9</v>
      </c>
    </row>
    <row r="106" spans="2:4" x14ac:dyDescent="0.25">
      <c r="B106" s="244"/>
      <c r="C106" s="162">
        <v>103</v>
      </c>
      <c r="D106" s="160">
        <v>9</v>
      </c>
    </row>
    <row r="107" spans="2:4" x14ac:dyDescent="0.25">
      <c r="B107" s="244"/>
      <c r="C107" s="162">
        <v>104</v>
      </c>
      <c r="D107" s="160">
        <v>8</v>
      </c>
    </row>
    <row r="108" spans="2:4" x14ac:dyDescent="0.25">
      <c r="B108" s="244"/>
      <c r="C108" s="162">
        <v>105</v>
      </c>
      <c r="D108" s="160">
        <v>8</v>
      </c>
    </row>
    <row r="109" spans="2:4" x14ac:dyDescent="0.25">
      <c r="B109" s="244"/>
      <c r="C109" s="162">
        <v>106</v>
      </c>
      <c r="D109" s="160">
        <v>8</v>
      </c>
    </row>
    <row r="110" spans="2:4" x14ac:dyDescent="0.25">
      <c r="B110" s="244"/>
      <c r="C110" s="162">
        <v>107</v>
      </c>
      <c r="D110" s="160">
        <v>8</v>
      </c>
    </row>
    <row r="111" spans="2:4" x14ac:dyDescent="0.25">
      <c r="B111" s="244"/>
      <c r="C111" s="162">
        <v>108</v>
      </c>
      <c r="D111" s="160">
        <v>8</v>
      </c>
    </row>
    <row r="112" spans="2:4" x14ac:dyDescent="0.25">
      <c r="B112" s="244"/>
      <c r="C112" s="162">
        <v>109</v>
      </c>
      <c r="D112" s="160">
        <v>7</v>
      </c>
    </row>
    <row r="113" spans="2:4" x14ac:dyDescent="0.25">
      <c r="B113" s="244"/>
      <c r="C113" s="162">
        <v>110</v>
      </c>
      <c r="D113" s="160">
        <v>7</v>
      </c>
    </row>
    <row r="114" spans="2:4" x14ac:dyDescent="0.25">
      <c r="B114" s="244"/>
      <c r="C114" s="162">
        <v>111</v>
      </c>
      <c r="D114" s="160">
        <v>7</v>
      </c>
    </row>
    <row r="115" spans="2:4" x14ac:dyDescent="0.25">
      <c r="B115" s="244"/>
      <c r="C115" s="162">
        <v>112</v>
      </c>
      <c r="D115" s="160">
        <v>6</v>
      </c>
    </row>
    <row r="116" spans="2:4" x14ac:dyDescent="0.25">
      <c r="B116" s="244"/>
      <c r="C116" s="162">
        <v>113</v>
      </c>
      <c r="D116" s="160">
        <v>6</v>
      </c>
    </row>
    <row r="117" spans="2:4" x14ac:dyDescent="0.25">
      <c r="B117" s="244"/>
      <c r="C117" s="162">
        <v>114</v>
      </c>
      <c r="D117" s="160">
        <v>6</v>
      </c>
    </row>
    <row r="118" spans="2:4" x14ac:dyDescent="0.25">
      <c r="B118" s="244"/>
      <c r="C118" s="162">
        <v>115</v>
      </c>
      <c r="D118" s="160">
        <v>5</v>
      </c>
    </row>
    <row r="119" spans="2:4" x14ac:dyDescent="0.25">
      <c r="B119" s="244"/>
      <c r="C119" s="162">
        <v>116</v>
      </c>
      <c r="D119" s="160">
        <v>5</v>
      </c>
    </row>
    <row r="120" spans="2:4" x14ac:dyDescent="0.25">
      <c r="B120" s="244"/>
      <c r="C120" s="162">
        <v>117</v>
      </c>
      <c r="D120" s="160">
        <v>5</v>
      </c>
    </row>
    <row r="121" spans="2:4" x14ac:dyDescent="0.25">
      <c r="B121" s="244"/>
      <c r="C121" s="162">
        <v>118</v>
      </c>
      <c r="D121" s="160">
        <v>5</v>
      </c>
    </row>
    <row r="122" spans="2:4" x14ac:dyDescent="0.25">
      <c r="B122" s="244"/>
      <c r="C122" s="162">
        <v>119</v>
      </c>
      <c r="D122" s="160">
        <v>5</v>
      </c>
    </row>
    <row r="123" spans="2:4" x14ac:dyDescent="0.25">
      <c r="B123" s="244" t="s">
        <v>106</v>
      </c>
      <c r="C123" s="162">
        <v>120</v>
      </c>
      <c r="D123" s="160">
        <v>4</v>
      </c>
    </row>
    <row r="124" spans="2:4" x14ac:dyDescent="0.25">
      <c r="B124" s="244"/>
      <c r="C124" s="162">
        <v>121</v>
      </c>
      <c r="D124" s="160">
        <v>4</v>
      </c>
    </row>
    <row r="125" spans="2:4" x14ac:dyDescent="0.25">
      <c r="B125" s="244"/>
      <c r="C125" s="162">
        <v>122</v>
      </c>
      <c r="D125" s="160">
        <v>4</v>
      </c>
    </row>
    <row r="126" spans="2:4" x14ac:dyDescent="0.25">
      <c r="B126" s="244"/>
      <c r="C126" s="162">
        <v>123</v>
      </c>
      <c r="D126" s="160">
        <v>3</v>
      </c>
    </row>
    <row r="127" spans="2:4" x14ac:dyDescent="0.25">
      <c r="B127" s="244"/>
      <c r="C127" s="162">
        <v>124</v>
      </c>
      <c r="D127" s="160">
        <v>3</v>
      </c>
    </row>
    <row r="128" spans="2:4" x14ac:dyDescent="0.25">
      <c r="B128" s="244"/>
      <c r="C128" s="162">
        <v>125</v>
      </c>
      <c r="D128" s="160">
        <v>3</v>
      </c>
    </row>
    <row r="129" spans="2:4" x14ac:dyDescent="0.25">
      <c r="B129" s="244"/>
      <c r="C129" s="162">
        <v>126</v>
      </c>
      <c r="D129" s="160">
        <v>2</v>
      </c>
    </row>
    <row r="130" spans="2:4" x14ac:dyDescent="0.25">
      <c r="B130" s="244"/>
      <c r="C130" s="162">
        <v>127</v>
      </c>
      <c r="D130" s="160">
        <v>2</v>
      </c>
    </row>
    <row r="131" spans="2:4" x14ac:dyDescent="0.25">
      <c r="B131" s="244"/>
      <c r="C131" s="162">
        <v>128</v>
      </c>
      <c r="D131" s="160">
        <v>2</v>
      </c>
    </row>
    <row r="132" spans="2:4" x14ac:dyDescent="0.25">
      <c r="B132" s="244"/>
      <c r="C132" s="162">
        <v>129</v>
      </c>
      <c r="D132" s="160">
        <v>1</v>
      </c>
    </row>
    <row r="133" spans="2:4" x14ac:dyDescent="0.25">
      <c r="B133" s="244"/>
      <c r="C133" s="162">
        <v>130</v>
      </c>
      <c r="D133" s="160">
        <v>1</v>
      </c>
    </row>
    <row r="134" spans="2:4" x14ac:dyDescent="0.25">
      <c r="B134" s="244"/>
      <c r="C134" s="162">
        <v>131</v>
      </c>
      <c r="D134" s="160">
        <v>1</v>
      </c>
    </row>
  </sheetData>
  <mergeCells count="5">
    <mergeCell ref="B4:B36"/>
    <mergeCell ref="B37:B69"/>
    <mergeCell ref="B70:B96"/>
    <mergeCell ref="B97:B122"/>
    <mergeCell ref="B123:B1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SPRINTS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billel abbas</cp:lastModifiedBy>
  <dcterms:created xsi:type="dcterms:W3CDTF">2024-12-04T10:52:55Z</dcterms:created>
  <dcterms:modified xsi:type="dcterms:W3CDTF">2024-12-30T08:23:44Z</dcterms:modified>
</cp:coreProperties>
</file>