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ylerf\Documents\R&amp;D\Capstone Lockable Joint\Universal Lockable Joint - Preliminary Manual Package\Manuals Package\Documentation\"/>
    </mc:Choice>
  </mc:AlternateContent>
  <xr:revisionPtr revIDLastSave="0" documentId="13_ncr:1_{D3F1D3AA-1DB8-48A8-BF8D-B122BA66A0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<sst xmlns="http://schemas.openxmlformats.org/spreadsheetml/2006/main" count="47" uniqueCount="41">
  <si>
    <t>Total Cost</t>
  </si>
  <si>
    <t>Total Print time (hr)</t>
  </si>
  <si>
    <t>Total filament (g)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</si>
  <si>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</si>
  <si>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</si>
  <si>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</si>
  <si>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</si>
  <si>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</si>
  <si>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</si>
  <si>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</si>
  <si>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</si>
  <si>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</si>
  <si>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</si>
  <si>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</si>
  <si>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</si>
  <si>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</si>
  <si>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</si>
  <si>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</si>
  <si>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</si>
  <si>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</si>
  <si>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</si>
  <si>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</si>
  <si>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Mechanical</t>
  </si>
  <si>
    <t>M10 Hex Nut</t>
  </si>
  <si>
    <t>M10x70 Hex Bolt</t>
  </si>
  <si>
    <t>Rubber Washer</t>
  </si>
  <si>
    <t>M10 Flat Washer</t>
  </si>
  <si>
    <t>Date Created: 11/26/2021</t>
  </si>
  <si>
    <t>Left Side</t>
  </si>
  <si>
    <t>Handle</t>
  </si>
  <si>
    <t>Right Side</t>
  </si>
  <si>
    <t>Clam-Shell left side, with indent for bolt</t>
  </si>
  <si>
    <t>Clam-Shell right side</t>
  </si>
  <si>
    <t>Handle with indent for nut</t>
  </si>
  <si>
    <t>Device: Universal Lockable Joint (Metric)</t>
  </si>
  <si>
    <t>Hammer or Mallet (optional)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</si>
  <si>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</si>
  <si>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https://www.homedepot.ca/product/paulin-m10-1-50-x-70mm-class-8-8-metric-hex-cap-screw-din-931-zinc-plated/1000122780</t>
  </si>
  <si>
    <t>https://www.homedepot.ca/product/paulin-m10-1-50-class-8-metric-hex-nut-din-934-zinc-plated/1000128523</t>
  </si>
  <si>
    <t>https://www.homedepot.ca/product/paulin-m10-metric-flat-washers-zinc-plated-iso-7089/1000128559</t>
  </si>
  <si>
    <t>https://www.homedepot.ca/product/paulin-3-8-id-2-od-inch-rubber-washer-1-16-inchthick-/1000144042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</si>
</sst>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a/product/paulin-m10-1-50-class-8-metric-hex-nut-din-934-zinc-plated/1000128523" TargetMode="External"/><Relationship Id="rId2" Type="http://schemas.openxmlformats.org/officeDocument/2006/relationships/hyperlink" Target="https://www.homedepot.ca/product/paulin-m10-1-50-x-70mm-class-8-8-metric-hex-cap-screw-din-931-zinc-plated/1000122780" TargetMode="External"/><Relationship Id="rId1" Type="http://schemas.openxmlformats.org/officeDocument/2006/relationships/hyperlink" Target="https://www.homedepot.ca/product/paulin-m10-metric-flat-washers-zinc-plated-iso-7089/100012855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a/product/paulin-3-8-id-2-od-inch-rubber-washer-1-16-inchthick-/1000144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14" sqref="A14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3" width="15.88671875" customWidth="1"/>
    <col min="4" max="4" width="22.3320312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34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36</v>
      </c>
      <c r="B2" s="12" t="s">
        <v>27</v>
      </c>
      <c r="C2" s="5">
        <f>SUM(G5:G12)+E19</f>
        <v>9.3674999999999997</v>
      </c>
      <c r="D2" s="24">
        <f>SUM(F14:F18)/60</f>
        <v>20.266666666666666</v>
      </c>
      <c r="E2" s="6">
        <f>SUM(D14:D18)</f>
        <v>223.1</v>
      </c>
    </row>
    <row r="3" spans="1:12" ht="16.2" thickBot="1" x14ac:dyDescent="0.35">
      <c r="A3" s="15" t="s">
        <v>3</v>
      </c>
    </row>
    <row r="4" spans="1:12" ht="15" thickBot="1" x14ac:dyDescent="0.35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3">
      <c r="A5" t="s">
        <v>22</v>
      </c>
      <c r="B5" t="s">
        <v>24</v>
      </c>
      <c r="C5">
        <v>1</v>
      </c>
      <c r="D5">
        <v>1</v>
      </c>
      <c r="E5" s="9">
        <v>2.0299999999999998</v>
      </c>
      <c r="F5" s="17">
        <f>E5/D5</f>
        <v>2.0299999999999998</v>
      </c>
      <c r="G5" s="17">
        <f>F5*C5</f>
        <v>2.0299999999999998</v>
      </c>
      <c r="I5" s="8" t="s">
        <v>37</v>
      </c>
    </row>
    <row r="6" spans="1:12" x14ac:dyDescent="0.3">
      <c r="A6" t="s">
        <v>22</v>
      </c>
      <c r="B6" t="s">
        <v>23</v>
      </c>
      <c r="C6">
        <v>1</v>
      </c>
      <c r="D6">
        <v>1</v>
      </c>
      <c r="E6" s="9">
        <v>0.37</v>
      </c>
      <c r="F6" s="17">
        <f>E6/D6</f>
        <v>0.37</v>
      </c>
      <c r="G6" s="17">
        <f>F6*C6</f>
        <v>0.37</v>
      </c>
      <c r="I6" s="8" t="s">
        <v>38</v>
      </c>
    </row>
    <row r="7" spans="1:12" x14ac:dyDescent="0.3">
      <c r="A7" t="s">
        <v>22</v>
      </c>
      <c r="B7" t="s">
        <v>25</v>
      </c>
      <c r="C7">
        <v>1</v>
      </c>
      <c r="D7">
        <v>1</v>
      </c>
      <c r="E7" s="9">
        <v>1.2</v>
      </c>
      <c r="F7" s="17">
        <f t="shared" ref="F7:F8" si="0">E7/D7</f>
        <v>1.2</v>
      </c>
      <c r="G7" s="17">
        <f>F7*C7</f>
        <v>1.2</v>
      </c>
      <c r="I7" s="8" t="s">
        <v>40</v>
      </c>
    </row>
    <row r="8" spans="1:12" x14ac:dyDescent="0.3">
      <c r="A8" t="s">
        <v>22</v>
      </c>
      <c r="B8" t="s">
        <v>26</v>
      </c>
      <c r="C8">
        <v>1</v>
      </c>
      <c r="D8">
        <v>1</v>
      </c>
      <c r="E8" s="31">
        <v>0.19</v>
      </c>
      <c r="F8" s="17">
        <f t="shared" si="0"/>
        <v>0.19</v>
      </c>
      <c r="G8" s="17">
        <f>F8*C8</f>
        <v>0.19</v>
      </c>
      <c r="I8" s="8" t="s">
        <v>39</v>
      </c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12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3">
      <c r="A14" t="s">
        <v>28</v>
      </c>
      <c r="B14" t="s">
        <v>31</v>
      </c>
      <c r="C14">
        <v>1</v>
      </c>
      <c r="D14">
        <v>103.53</v>
      </c>
      <c r="E14" s="17">
        <f>(D14/1000)*$B$12</f>
        <v>2.5882499999999999</v>
      </c>
      <c r="F14">
        <v>564</v>
      </c>
      <c r="G14" s="8"/>
    </row>
    <row r="15" spans="1:12" x14ac:dyDescent="0.3">
      <c r="A15" t="s">
        <v>30</v>
      </c>
      <c r="B15" t="s">
        <v>32</v>
      </c>
      <c r="C15">
        <v>1</v>
      </c>
      <c r="D15">
        <v>103.48</v>
      </c>
      <c r="E15" s="17">
        <f t="shared" ref="E15:E18" si="1">(D15/1000)*$B$12</f>
        <v>2.5870000000000002</v>
      </c>
      <c r="F15">
        <v>559</v>
      </c>
      <c r="G15" s="8"/>
    </row>
    <row r="16" spans="1:12" x14ac:dyDescent="0.3">
      <c r="A16" t="s">
        <v>29</v>
      </c>
      <c r="B16" t="s">
        <v>33</v>
      </c>
      <c r="C16">
        <v>1</v>
      </c>
      <c r="D16">
        <v>16.09</v>
      </c>
      <c r="E16" s="17">
        <f t="shared" si="1"/>
        <v>0.40225</v>
      </c>
      <c r="F16">
        <v>93</v>
      </c>
      <c r="G16" s="8"/>
    </row>
    <row r="17" spans="1:12" x14ac:dyDescent="0.3">
      <c r="E17" s="17">
        <f t="shared" si="1"/>
        <v>0</v>
      </c>
      <c r="G17" s="8"/>
    </row>
    <row r="18" spans="1:12" x14ac:dyDescent="0.3">
      <c r="E18" s="17">
        <f t="shared" si="1"/>
        <v>0</v>
      </c>
      <c r="G18" s="8"/>
    </row>
    <row r="19" spans="1:12" ht="15" thickBot="1" x14ac:dyDescent="0.35">
      <c r="A19" s="12"/>
      <c r="D19" s="20" t="s">
        <v>18</v>
      </c>
      <c r="E19" s="21">
        <f>SUM(E14:E18)</f>
        <v>5.5775000000000006</v>
      </c>
      <c r="G19" s="13"/>
    </row>
    <row r="20" spans="1:12" ht="15" thickBot="1" x14ac:dyDescent="0.35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35</v>
      </c>
    </row>
    <row r="26" spans="1:12" ht="15" thickBot="1" x14ac:dyDescent="0.35"/>
    <row r="27" spans="1:12" ht="15" thickBot="1" x14ac:dyDescent="0.35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21</v>
      </c>
      <c r="B28" s="30" t="s">
        <v>11</v>
      </c>
    </row>
  </sheetData>
  <hyperlinks>
    <hyperlink ref="I8" r:id="rId1" xr:uid="{67685AE4-0C6C-41F1-BB8C-18AFD29266B3}"/>
    <hyperlink ref="I5" r:id="rId2" xr:uid="{3C6370DB-0FBB-4658-89D3-20192BF7F1D6}"/>
    <hyperlink ref="I6" r:id="rId3" xr:uid="{028488BF-1443-45C5-B599-CB61BB3405ED}"/>
    <hyperlink ref="I7" r:id="rId4" xr:uid="{EDE8AFDC-7580-4B64-AA06-FC9C76F0A6DC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A8EF7-C8BE-4631-ABFD-9414FF8D4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MMC Co-op</cp:lastModifiedBy>
  <cp:revision/>
  <dcterms:created xsi:type="dcterms:W3CDTF">2021-04-20T01:54:08Z</dcterms:created>
  <dcterms:modified xsi:type="dcterms:W3CDTF">2022-03-08T20:59:11Z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