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billiemeadowcroft/Dropbox/PHD_data/"/>
    </mc:Choice>
  </mc:AlternateContent>
  <xr:revisionPtr revIDLastSave="0" documentId="8_{A0EB6443-5C96-9E46-8F66-59B5C4DFD799}" xr6:coauthVersionLast="47" xr6:coauthVersionMax="47" xr10:uidLastSave="{00000000-0000-0000-0000-000000000000}"/>
  <bookViews>
    <workbookView xWindow="0" yWindow="500" windowWidth="32000" windowHeight="15580" xr2:uid="{FF0C8956-BEE4-E64F-801B-CBF743FA9A8E}"/>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0" i="1" l="1"/>
  <c r="H27" i="1"/>
  <c r="H28" i="1" s="1"/>
  <c r="G28" i="1"/>
  <c r="K26" i="1"/>
  <c r="J26" i="1"/>
  <c r="J24" i="1"/>
  <c r="I24" i="1"/>
  <c r="H24" i="1"/>
  <c r="G23" i="1"/>
  <c r="H23" i="1" s="1"/>
  <c r="I23" i="1" s="1"/>
  <c r="J23" i="1" s="1"/>
  <c r="G24" i="1"/>
  <c r="E24" i="1"/>
  <c r="F10" i="1"/>
  <c r="E23" i="1"/>
  <c r="D24" i="1"/>
  <c r="F24" i="1" s="1"/>
  <c r="D23" i="1"/>
  <c r="F23" i="1"/>
  <c r="N9" i="1"/>
  <c r="N6" i="1"/>
  <c r="I2" i="1"/>
  <c r="I6" i="1"/>
  <c r="B5" i="1" l="1"/>
  <c r="B4" i="1"/>
  <c r="I8" i="1" l="1"/>
  <c r="D6" i="1" s="1"/>
  <c r="I1" i="1"/>
  <c r="B7" i="1" l="1"/>
  <c r="D7" i="1" s="1"/>
  <c r="D12" i="1"/>
  <c r="D11" i="1"/>
  <c r="D4" i="1"/>
  <c r="D3" i="1"/>
  <c r="N8" i="1" s="1"/>
  <c r="N10" i="1" s="1"/>
  <c r="I3" i="1"/>
  <c r="D10" i="1"/>
  <c r="F15" i="1" l="1"/>
  <c r="F16" i="1" s="1"/>
</calcChain>
</file>

<file path=xl/sharedStrings.xml><?xml version="1.0" encoding="utf-8"?>
<sst xmlns="http://schemas.openxmlformats.org/spreadsheetml/2006/main" count="82" uniqueCount="75">
  <si>
    <t>Parameters:</t>
  </si>
  <si>
    <t>Tension</t>
  </si>
  <si>
    <t>nN/m</t>
  </si>
  <si>
    <t>Nice units</t>
  </si>
  <si>
    <t>SI units</t>
  </si>
  <si>
    <t>R_sph</t>
  </si>
  <si>
    <t>Micro</t>
  </si>
  <si>
    <t>Nano</t>
  </si>
  <si>
    <t>PaS</t>
  </si>
  <si>
    <t>kappa</t>
  </si>
  <si>
    <t>kBT</t>
  </si>
  <si>
    <t>Notes</t>
  </si>
  <si>
    <t>Ask Ali?</t>
  </si>
  <si>
    <t>m</t>
  </si>
  <si>
    <t>Joules</t>
  </si>
  <si>
    <t>T</t>
  </si>
  <si>
    <t>Kelvin</t>
  </si>
  <si>
    <t>kB</t>
  </si>
  <si>
    <t>W</t>
  </si>
  <si>
    <t>PaS (N/m^s)s</t>
  </si>
  <si>
    <t>J</t>
  </si>
  <si>
    <t>J/m^2</t>
  </si>
  <si>
    <t>potentially unknown</t>
  </si>
  <si>
    <t>R_cyl</t>
  </si>
  <si>
    <t>l</t>
  </si>
  <si>
    <t>micron</t>
  </si>
  <si>
    <t>room temp?</t>
  </si>
  <si>
    <t>﻿W ¼ 4.4 × 10−2 mJ=m2</t>
  </si>
  <si>
    <t xml:space="preserve">milli </t>
  </si>
  <si>
    <t>mJ/m^2</t>
  </si>
  <si>
    <t>Length scale</t>
  </si>
  <si>
    <t>ratio R/gamma</t>
  </si>
  <si>
    <t>Tension could/should be important</t>
  </si>
  <si>
    <t>eta_water</t>
  </si>
  <si>
    <t>eta_eff</t>
  </si>
  <si>
    <t>Joules per kelvin</t>
  </si>
  <si>
    <t>Wc</t>
  </si>
  <si>
    <t>Estimate of critical adhesion energy:</t>
  </si>
  <si>
    <t>gamma_sig</t>
  </si>
  <si>
    <t>R</t>
  </si>
  <si>
    <t>R/gamma</t>
  </si>
  <si>
    <t>Simulations:</t>
  </si>
  <si>
    <t>Fully wrapped</t>
  </si>
  <si>
    <t>surface area</t>
  </si>
  <si>
    <t>W (kBT/simulation length unit sq)</t>
  </si>
  <si>
    <t>Surface area (in exp units)</t>
  </si>
  <si>
    <t>W (in kBT/m)</t>
  </si>
  <si>
    <t>in J/m^2</t>
  </si>
  <si>
    <t>in mJ/m^2</t>
  </si>
  <si>
    <t>in microJ/m^2</t>
  </si>
  <si>
    <t>﻿@article{Spanke2022,</t>
  </si>
  <si>
    <t>abstract = {Lipid membranes form the barrier between the inside and outside of cells and many of their subcompartments. As such, they bind to a wide variety of nano- and micrometer sized objects and, in the presence of strong adhesive forces, strongly deform and envelop particles. This wrapping plays a key role in many healthy and disease-related processes. So far, little work has focused on the dynamics of wrapping. Here, using a model system of micron-sized colloidal particles and giant unilamellar lipid vesicles with tunable adhesive forces, we measure the velocity of the particle during wrapping as well as the forces exerted on it by the lipid membrane. Dissipation near the contact line appears to be the main factor determining the wrapping velocity and time to wrap an object.},</t>
  </si>
  <si>
    <t>archivePrefix = {arXiv},</t>
  </si>
  <si>
    <t>arxivId = {2108.13291},</t>
  </si>
  <si>
    <t>author = {Spanke, Hendrik T. and Agudo-Canalejo, Jaime and Tran, Daniel and Style, Robert W. and Dufresne, Eric R.},</t>
  </si>
  <si>
    <t>doi = {10.1103/PhysRevResearch.4.023080},</t>
  </si>
  <si>
    <t>eprint = {2108.13291},</t>
  </si>
  <si>
    <t>file = {:Users/billie/Library/Application Support/Mendeley Desktop/Downloaded/Spanke et al. - 2022 - Dynamics of spontaneous wrapping of microparticles by floppy lipid membranes.pdf:pdf},</t>
  </si>
  <si>
    <t>issn = {26431564},</t>
  </si>
  <si>
    <t>journal = {Physical Review Research},</t>
  </si>
  <si>
    <t>keywords = {doi:10.1103/PhysRevResearch.4.023080 url:https://d},</t>
  </si>
  <si>
    <t>mendeley-groups = {PHD/Dumbbells},</t>
  </si>
  <si>
    <t>number = {2},</t>
  </si>
  <si>
    <t>pages = {23080},</t>
  </si>
  <si>
    <t>publisher = {American Physical Society},</t>
  </si>
  <si>
    <t>title = {{Dynamics of spontaneous wrapping of microparticles by floppy lipid membranes}},</t>
  </si>
  <si>
    <t>url = {https://doi.org/10.1103/PhysRevResearch.4.023080},</t>
  </si>
  <si>
    <t>volume = {4},</t>
  </si>
  <si>
    <t>year = {2022}</t>
  </si>
  <si>
    <t>}</t>
  </si>
  <si>
    <t>ld/h0</t>
  </si>
  <si>
    <t>~10</t>
  </si>
  <si>
    <t>Parameters</t>
  </si>
  <si>
    <t>Simulation</t>
  </si>
  <si>
    <t>Theory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</si>
</sst>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4A03A-F1A4-8440-82D8-AA6613728C78}">
  <dimension ref="A1:N41"/>
  <sheetViews>
    <sheetView tabSelected="1" workbookViewId="0">
      <selection activeCell="G31" sqref="G31"/>
    </sheetView>
  </sheetViews>
  <sheetFormatPr baseColWidth="10" defaultRowHeight="16" x14ac:dyDescent="0.2"/>
  <cols>
    <col min="4" max="4" width="11.1640625" bestFit="1" customWidth="1"/>
    <col min="5" max="5" width="14.33203125" customWidth="1"/>
    <col min="6" max="9" width="12.1640625" bestFit="1" customWidth="1"/>
    <col min="14" max="14" width="12.33203125" customWidth="1"/>
  </cols>
  <sheetData>
    <row r="1" spans="1:14" x14ac:dyDescent="0.2">
      <c r="A1" t="s">
        <v>0</v>
      </c>
      <c r="H1" t="s">
        <v>28</v>
      </c>
      <c r="I1">
        <f>10^-3</f>
        <v>1E-3</v>
      </c>
    </row>
    <row r="2" spans="1:14" x14ac:dyDescent="0.2">
      <c r="C2" t="s">
        <v>3</v>
      </c>
      <c r="D2" t="s">
        <v>4</v>
      </c>
      <c r="F2" t="s">
        <v>11</v>
      </c>
      <c r="H2" t="s">
        <v>6</v>
      </c>
      <c r="I2">
        <f>10^-6</f>
        <v>9.9999999999999995E-7</v>
      </c>
    </row>
    <row r="3" spans="1:14" x14ac:dyDescent="0.2">
      <c r="A3" t="s">
        <v>1</v>
      </c>
      <c r="B3">
        <v>10</v>
      </c>
      <c r="C3" t="s">
        <v>2</v>
      </c>
      <c r="D3">
        <f>B3*I3</f>
        <v>9.9999999999999995E-8</v>
      </c>
      <c r="E3" t="s">
        <v>13</v>
      </c>
      <c r="H3" t="s">
        <v>7</v>
      </c>
      <c r="I3">
        <f>0.00000001</f>
        <v>1E-8</v>
      </c>
    </row>
    <row r="4" spans="1:14" x14ac:dyDescent="0.2">
      <c r="A4" t="s">
        <v>33</v>
      </c>
      <c r="B4">
        <f>0.01</f>
        <v>0.01</v>
      </c>
      <c r="C4" t="s">
        <v>8</v>
      </c>
      <c r="D4">
        <f>B4</f>
        <v>0.01</v>
      </c>
      <c r="E4" t="s">
        <v>19</v>
      </c>
      <c r="M4" t="s">
        <v>37</v>
      </c>
    </row>
    <row r="5" spans="1:14" x14ac:dyDescent="0.2">
      <c r="A5" t="s">
        <v>34</v>
      </c>
      <c r="B5">
        <f>B4*30</f>
        <v>0.3</v>
      </c>
    </row>
    <row r="6" spans="1:14" x14ac:dyDescent="0.2">
      <c r="A6" t="s">
        <v>9</v>
      </c>
      <c r="B6">
        <v>20</v>
      </c>
      <c r="C6" t="s">
        <v>10</v>
      </c>
      <c r="D6">
        <f>B6*I8</f>
        <v>8.0867999999999999E-20</v>
      </c>
      <c r="E6" t="s">
        <v>20</v>
      </c>
      <c r="F6" t="s">
        <v>12</v>
      </c>
      <c r="H6" t="s">
        <v>17</v>
      </c>
      <c r="I6">
        <f>1.38*10^-23</f>
        <v>1.3800000000000001E-23</v>
      </c>
      <c r="J6" t="s">
        <v>35</v>
      </c>
      <c r="M6" t="s">
        <v>36</v>
      </c>
      <c r="N6">
        <f>2*D6/(D10*D10)</f>
        <v>6.4694400000000005E-7</v>
      </c>
    </row>
    <row r="7" spans="1:14" x14ac:dyDescent="0.2">
      <c r="A7" t="s">
        <v>18</v>
      </c>
      <c r="B7">
        <f>4.4*0.1</f>
        <v>0.44000000000000006</v>
      </c>
      <c r="C7" t="s">
        <v>29</v>
      </c>
      <c r="D7">
        <f>B7*I1</f>
        <v>4.4000000000000007E-4</v>
      </c>
      <c r="E7" t="s">
        <v>21</v>
      </c>
      <c r="F7" t="s">
        <v>22</v>
      </c>
      <c r="H7" t="s">
        <v>15</v>
      </c>
      <c r="I7">
        <v>293</v>
      </c>
      <c r="J7" t="s">
        <v>16</v>
      </c>
      <c r="K7" t="s">
        <v>26</v>
      </c>
    </row>
    <row r="8" spans="1:14" x14ac:dyDescent="0.2">
      <c r="H8" t="s">
        <v>10</v>
      </c>
      <c r="I8">
        <f>I6*I7</f>
        <v>4.0434000000000001E-21</v>
      </c>
      <c r="J8" t="s">
        <v>14</v>
      </c>
      <c r="M8" t="s">
        <v>38</v>
      </c>
      <c r="N8">
        <f>SQRT(D6/D3)</f>
        <v>8.9926636765754785E-7</v>
      </c>
    </row>
    <row r="9" spans="1:14" x14ac:dyDescent="0.2">
      <c r="M9" t="s">
        <v>39</v>
      </c>
      <c r="N9">
        <f>D10</f>
        <v>4.9999999999999998E-7</v>
      </c>
    </row>
    <row r="10" spans="1:14" x14ac:dyDescent="0.2">
      <c r="A10" t="s">
        <v>5</v>
      </c>
      <c r="B10">
        <v>0.5</v>
      </c>
      <c r="C10" t="s">
        <v>25</v>
      </c>
      <c r="D10">
        <f>B10*(I2)</f>
        <v>4.9999999999999998E-7</v>
      </c>
      <c r="E10" t="s">
        <v>13</v>
      </c>
      <c r="F10">
        <f>D11*7.5</f>
        <v>7.5000000000000002E-7</v>
      </c>
      <c r="M10" t="s">
        <v>40</v>
      </c>
      <c r="N10">
        <f>N9/N8</f>
        <v>0.55600878447441993</v>
      </c>
    </row>
    <row r="11" spans="1:14" x14ac:dyDescent="0.2">
      <c r="A11" t="s">
        <v>23</v>
      </c>
      <c r="B11">
        <v>0.1</v>
      </c>
      <c r="C11" t="s">
        <v>25</v>
      </c>
      <c r="D11">
        <f>B11*(I2)</f>
        <v>9.9999999999999995E-8</v>
      </c>
      <c r="E11" t="s">
        <v>13</v>
      </c>
    </row>
    <row r="12" spans="1:14" x14ac:dyDescent="0.2">
      <c r="A12" t="s">
        <v>24</v>
      </c>
      <c r="B12">
        <v>0.1</v>
      </c>
      <c r="C12" t="s">
        <v>25</v>
      </c>
      <c r="D12">
        <f>B12*(I2)</f>
        <v>9.9999999999999995E-8</v>
      </c>
      <c r="E12" t="s">
        <v>13</v>
      </c>
    </row>
    <row r="15" spans="1:14" x14ac:dyDescent="0.2">
      <c r="E15" t="s">
        <v>30</v>
      </c>
      <c r="F15">
        <f>SQRT(D6/D3)</f>
        <v>8.9926636765754785E-7</v>
      </c>
      <c r="G15" t="s">
        <v>13</v>
      </c>
    </row>
    <row r="16" spans="1:14" x14ac:dyDescent="0.2">
      <c r="E16" t="s">
        <v>31</v>
      </c>
      <c r="F16">
        <f>D10/F15</f>
        <v>0.55600878447441993</v>
      </c>
      <c r="H16" t="s">
        <v>32</v>
      </c>
    </row>
    <row r="20" spans="1:13" x14ac:dyDescent="0.2">
      <c r="F20" t="s">
        <v>27</v>
      </c>
    </row>
    <row r="22" spans="1:13" x14ac:dyDescent="0.2">
      <c r="A22" t="s">
        <v>41</v>
      </c>
      <c r="C22" t="s">
        <v>42</v>
      </c>
      <c r="D22" t="s">
        <v>43</v>
      </c>
      <c r="E22" t="s">
        <v>45</v>
      </c>
      <c r="F22" t="s">
        <v>44</v>
      </c>
      <c r="G22" t="s">
        <v>46</v>
      </c>
      <c r="H22" t="s">
        <v>47</v>
      </c>
      <c r="I22" t="s">
        <v>48</v>
      </c>
      <c r="J22" t="s">
        <v>49</v>
      </c>
      <c r="M22" t="s">
        <v>50</v>
      </c>
    </row>
    <row r="23" spans="1:13" x14ac:dyDescent="0.2">
      <c r="A23" s="1">
        <v>8</v>
      </c>
      <c r="B23" s="1">
        <v>5</v>
      </c>
      <c r="C23" s="1">
        <v>170</v>
      </c>
      <c r="D23" s="1">
        <f>4*PI()*B23*B23*2</f>
        <v>628.31853071795865</v>
      </c>
      <c r="E23" s="1">
        <f>4*PI()*D10*D10*2</f>
        <v>6.2831853071795853E-12</v>
      </c>
      <c r="F23" s="1">
        <f>A23*C23/D23</f>
        <v>2.1645072260497766</v>
      </c>
      <c r="G23" s="1">
        <f>A23*C23/E23</f>
        <v>216450722604977.69</v>
      </c>
      <c r="H23" s="1">
        <f>G23*D6/20</f>
        <v>8.7519685178096683E-7</v>
      </c>
      <c r="I23" s="1">
        <f>H23*1000</f>
        <v>8.7519685178096679E-4</v>
      </c>
      <c r="J23" s="1">
        <f>I23*1000</f>
        <v>0.87519685178096684</v>
      </c>
      <c r="K23" s="1"/>
      <c r="M23" t="s">
        <v>51</v>
      </c>
    </row>
    <row r="24" spans="1:13" x14ac:dyDescent="0.2">
      <c r="A24">
        <v>5</v>
      </c>
      <c r="B24">
        <v>7.5</v>
      </c>
      <c r="C24">
        <v>190</v>
      </c>
      <c r="D24">
        <f>4*PI()*B24*B24*2</f>
        <v>1413.7166941154069</v>
      </c>
      <c r="E24">
        <f>4*PI()*F10*F10*2</f>
        <v>1.4137166941154069E-11</v>
      </c>
      <c r="F24">
        <f>A24*C24/D24</f>
        <v>0.67198753749911366</v>
      </c>
      <c r="G24">
        <f>A24*C24/E24</f>
        <v>67198753749911.367</v>
      </c>
      <c r="H24">
        <f>G24*D6/20</f>
        <v>2.7171144091239162E-7</v>
      </c>
      <c r="I24">
        <f>H24*1000</f>
        <v>2.7171144091239161E-4</v>
      </c>
      <c r="J24">
        <f>I24*1000</f>
        <v>0.27171144091239163</v>
      </c>
      <c r="M24" t="s">
        <v>52</v>
      </c>
    </row>
    <row r="25" spans="1:13" x14ac:dyDescent="0.2">
      <c r="M25" t="s">
        <v>53</v>
      </c>
    </row>
    <row r="26" spans="1:13" x14ac:dyDescent="0.2">
      <c r="J26">
        <f>40*1.9/1000</f>
        <v>7.5999999999999998E-2</v>
      </c>
      <c r="K26">
        <f>0.8/J26</f>
        <v>10.526315789473685</v>
      </c>
      <c r="M26" t="s">
        <v>54</v>
      </c>
    </row>
    <row r="27" spans="1:13" x14ac:dyDescent="0.2">
      <c r="F27" t="s">
        <v>70</v>
      </c>
      <c r="G27" t="s">
        <v>71</v>
      </c>
      <c r="H27">
        <f>2/1000</f>
        <v>2E-3</v>
      </c>
      <c r="M27" t="s">
        <v>55</v>
      </c>
    </row>
    <row r="28" spans="1:13" x14ac:dyDescent="0.2">
      <c r="G28">
        <f>10</f>
        <v>10</v>
      </c>
      <c r="H28">
        <f>H27*G28*4.2</f>
        <v>8.4000000000000005E-2</v>
      </c>
      <c r="M28" t="s">
        <v>56</v>
      </c>
    </row>
    <row r="29" spans="1:13" x14ac:dyDescent="0.2">
      <c r="M29" t="s">
        <v>57</v>
      </c>
    </row>
    <row r="30" spans="1:13" x14ac:dyDescent="0.2">
      <c r="G30">
        <f>15/1000</f>
        <v>1.4999999999999999E-2</v>
      </c>
      <c r="M30" t="s">
        <v>58</v>
      </c>
    </row>
    <row r="31" spans="1:13" x14ac:dyDescent="0.2">
      <c r="M31" t="s">
        <v>59</v>
      </c>
    </row>
    <row r="32" spans="1:13" x14ac:dyDescent="0.2">
      <c r="M32" t="s">
        <v>60</v>
      </c>
    </row>
    <row r="33" spans="13:13" x14ac:dyDescent="0.2">
      <c r="M33" t="s">
        <v>61</v>
      </c>
    </row>
    <row r="34" spans="13:13" x14ac:dyDescent="0.2">
      <c r="M34" t="s">
        <v>62</v>
      </c>
    </row>
    <row r="35" spans="13:13" x14ac:dyDescent="0.2">
      <c r="M35" t="s">
        <v>63</v>
      </c>
    </row>
    <row r="36" spans="13:13" x14ac:dyDescent="0.2">
      <c r="M36" t="s">
        <v>64</v>
      </c>
    </row>
    <row r="37" spans="13:13" x14ac:dyDescent="0.2">
      <c r="M37" t="s">
        <v>65</v>
      </c>
    </row>
    <row r="38" spans="13:13" x14ac:dyDescent="0.2">
      <c r="M38" t="s">
        <v>66</v>
      </c>
    </row>
    <row r="39" spans="13:13" x14ac:dyDescent="0.2">
      <c r="M39" t="s">
        <v>67</v>
      </c>
    </row>
    <row r="40" spans="13:13" x14ac:dyDescent="0.2">
      <c r="M40" t="s">
        <v>68</v>
      </c>
    </row>
    <row r="41" spans="13:13" x14ac:dyDescent="0.2">
      <c r="M41"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89666-25A4-2247-A995-A4FC355B50A9}">
  <dimension ref="A1:F4"/>
  <sheetViews>
    <sheetView workbookViewId="0">
      <selection activeCell="F6" sqref="F6"/>
    </sheetView>
  </sheetViews>
  <sheetFormatPr baseColWidth="10" defaultRowHeight="16" x14ac:dyDescent="0.2"/>
  <sheetData>
    <row r="1" spans="1:6" x14ac:dyDescent="0.2">
      <c r="A1" t="s">
        <v>72</v>
      </c>
    </row>
    <row r="4" spans="1:6" x14ac:dyDescent="0.2">
      <c r="A4" t="s">
        <v>73</v>
      </c>
      <c r="F4"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billie mead</cp:lastModifiedBy>
  <dcterms:created xsi:type="dcterms:W3CDTF">2022-09-15T14:41:47Z</dcterms:created>
  <dcterms:modified xsi:type="dcterms:W3CDTF">2024-03-18T15:09:45Z</dcterms:modified>
</cp:coreProperties>
</file>