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te\1. UoE Spring\Topics in Applied Operational Research\Project\"/>
    </mc:Choice>
  </mc:AlternateContent>
  <xr:revisionPtr revIDLastSave="0" documentId="13_ncr:1_{AAB5B076-6B59-4DED-AB1A-140EEDC083B1}" xr6:coauthVersionLast="47" xr6:coauthVersionMax="47" xr10:uidLastSave="{00000000-0000-0000-0000-000000000000}"/>
  <bookViews>
    <workbookView xWindow="-108" yWindow="-108" windowWidth="23256" windowHeight="12576" firstSheet="1" activeTab="6" xr2:uid="{B979F2A5-193B-4F76-A83C-1BDF4571050D}"/>
  </bookViews>
  <sheets>
    <sheet name="NHS Trusted by Sector" sheetId="1" r:id="rId1"/>
    <sheet name="Night_Occupation" sheetId="2" r:id="rId2"/>
    <sheet name="Data Quality" sheetId="3" r:id="rId3"/>
    <sheet name="Dept_Unit" sheetId="7" r:id="rId4"/>
    <sheet name="Ward_Bed_Specialty" sheetId="5" r:id="rId5"/>
    <sheet name="Unit_Room_Bed_Count" sheetId="6" r:id="rId6"/>
    <sheet name="bed_typ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G35" i="5"/>
  <c r="G3" i="5"/>
  <c r="G4" i="5"/>
  <c r="G5" i="5"/>
  <c r="G7" i="5"/>
  <c r="G8" i="5"/>
  <c r="G11" i="5"/>
  <c r="G12" i="5"/>
  <c r="G14" i="5"/>
  <c r="G15" i="5"/>
  <c r="G17" i="5"/>
  <c r="G18" i="5"/>
  <c r="G33" i="5" s="1"/>
  <c r="G19" i="5"/>
  <c r="G21" i="5"/>
  <c r="G22" i="5"/>
  <c r="G23" i="5"/>
  <c r="G24" i="5"/>
  <c r="G25" i="5"/>
  <c r="G26" i="5"/>
  <c r="G27" i="5"/>
  <c r="G28" i="5"/>
  <c r="G30" i="5"/>
  <c r="G31" i="5"/>
  <c r="G32" i="5"/>
  <c r="G2" i="5"/>
  <c r="G14" i="1"/>
  <c r="Y14" i="1" s="1"/>
  <c r="H16" i="2"/>
  <c r="L16" i="2"/>
  <c r="M14" i="1"/>
  <c r="G22" i="2" s="1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I16" i="2"/>
  <c r="J16" i="2"/>
  <c r="K16" i="2"/>
  <c r="AC13" i="2"/>
  <c r="AC14" i="2"/>
  <c r="AC15" i="2"/>
  <c r="AC12" i="2"/>
  <c r="H14" i="1"/>
  <c r="I14" i="1"/>
  <c r="J14" i="1"/>
  <c r="K14" i="1"/>
  <c r="N14" i="1"/>
  <c r="O14" i="1"/>
  <c r="P14" i="1"/>
  <c r="Q14" i="1"/>
  <c r="S14" i="1"/>
  <c r="T14" i="1"/>
  <c r="U14" i="1"/>
  <c r="V14" i="1"/>
  <c r="W14" i="1"/>
  <c r="F14" i="1"/>
  <c r="F1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H36" i="2"/>
  <c r="F36" i="2"/>
  <c r="Y20" i="1"/>
  <c r="Y18" i="1"/>
  <c r="Y19" i="1"/>
  <c r="Y17" i="1"/>
  <c r="G37" i="5" l="1"/>
  <c r="G21" i="2"/>
  <c r="AC16" i="2"/>
  <c r="Z18" i="2" s="1"/>
  <c r="Z22" i="2" s="1"/>
  <c r="Z21" i="2" l="1"/>
  <c r="Z23" i="2" s="1"/>
  <c r="AA18" i="2"/>
  <c r="M18" i="2"/>
  <c r="V18" i="2"/>
  <c r="W18" i="2"/>
  <c r="N18" i="2"/>
  <c r="O18" i="2"/>
  <c r="I18" i="2"/>
  <c r="H18" i="2"/>
  <c r="Y18" i="2"/>
  <c r="J18" i="2"/>
  <c r="U18" i="2"/>
  <c r="K18" i="2"/>
  <c r="X18" i="2"/>
  <c r="P18" i="2"/>
  <c r="L18" i="2"/>
  <c r="T18" i="2"/>
  <c r="Q18" i="2"/>
  <c r="S18" i="2"/>
  <c r="R18" i="2"/>
  <c r="O22" i="2" l="1"/>
  <c r="O21" i="2"/>
  <c r="X21" i="2"/>
  <c r="X22" i="2"/>
  <c r="N22" i="2"/>
  <c r="N21" i="2"/>
  <c r="K22" i="2"/>
  <c r="K21" i="2"/>
  <c r="W22" i="2"/>
  <c r="W21" i="2"/>
  <c r="U22" i="2"/>
  <c r="U21" i="2"/>
  <c r="V22" i="2"/>
  <c r="V21" i="2"/>
  <c r="L21" i="2"/>
  <c r="P21" i="2"/>
  <c r="P22" i="2"/>
  <c r="R22" i="2"/>
  <c r="R21" i="2"/>
  <c r="S22" i="2"/>
  <c r="S21" i="2"/>
  <c r="J22" i="2"/>
  <c r="J21" i="2"/>
  <c r="M22" i="2"/>
  <c r="M21" i="2"/>
  <c r="M23" i="2" s="1"/>
  <c r="Q21" i="2"/>
  <c r="Q22" i="2"/>
  <c r="Y21" i="2"/>
  <c r="Y22" i="2"/>
  <c r="AA22" i="2"/>
  <c r="AA21" i="2"/>
  <c r="I22" i="2"/>
  <c r="I21" i="2"/>
  <c r="T22" i="2"/>
  <c r="T21" i="2"/>
  <c r="H21" i="2"/>
  <c r="H22" i="2"/>
  <c r="G18" i="2"/>
  <c r="J23" i="2" l="1"/>
  <c r="X23" i="2"/>
  <c r="W23" i="2"/>
  <c r="O23" i="2"/>
  <c r="T23" i="2"/>
  <c r="U23" i="2"/>
  <c r="L23" i="2"/>
  <c r="V23" i="2"/>
  <c r="N23" i="2"/>
  <c r="AA23" i="2"/>
  <c r="Y23" i="2"/>
  <c r="S23" i="2"/>
  <c r="K23" i="2"/>
  <c r="P23" i="2"/>
  <c r="H23" i="2"/>
  <c r="I23" i="2"/>
  <c r="R23" i="2"/>
  <c r="Q23" i="2"/>
  <c r="G23" i="2" l="1"/>
</calcChain>
</file>

<file path=xl/sharedStrings.xml><?xml version="1.0" encoding="utf-8"?>
<sst xmlns="http://schemas.openxmlformats.org/spreadsheetml/2006/main" count="1532" uniqueCount="272">
  <si>
    <t>Title:</t>
  </si>
  <si>
    <t>Summary:</t>
  </si>
  <si>
    <t>KH03 is the collection of data to monitor available and occupied beds open overnight that are consultant led.</t>
  </si>
  <si>
    <t>Period:</t>
  </si>
  <si>
    <t>Source:</t>
  </si>
  <si>
    <t>Department of Health: Unify2 data collection - KH03</t>
  </si>
  <si>
    <t>Basis:</t>
  </si>
  <si>
    <t>Provider</t>
  </si>
  <si>
    <t>Provider Level Data</t>
  </si>
  <si>
    <t>Period</t>
  </si>
  <si>
    <t>SHA Code</t>
  </si>
  <si>
    <t>Org Code</t>
  </si>
  <si>
    <t>Org Name</t>
  </si>
  <si>
    <t>100 General Surgery</t>
  </si>
  <si>
    <t>101 Urology</t>
  </si>
  <si>
    <t>110 Trauma &amp; Orthopaedics</t>
  </si>
  <si>
    <t>120 ENT</t>
  </si>
  <si>
    <t>130 Ophthalmology</t>
  </si>
  <si>
    <t>140 Oral Surgery</t>
  </si>
  <si>
    <t>141 Restorative Dentistry</t>
  </si>
  <si>
    <t>142 Paediatric Dentistry</t>
  </si>
  <si>
    <t>143 Orthodontics</t>
  </si>
  <si>
    <t>145 Oral &amp; Maxillo Facial Surgery</t>
  </si>
  <si>
    <t>146 Endontics</t>
  </si>
  <si>
    <t>147 Peridontics</t>
  </si>
  <si>
    <t>148 Prosthodontics</t>
  </si>
  <si>
    <t>149 Surgical Dentistry</t>
  </si>
  <si>
    <t>150 Neurosurgery</t>
  </si>
  <si>
    <t>160 Plastic Surgery</t>
  </si>
  <si>
    <t>170 Cardiothoracic Surgery</t>
  </si>
  <si>
    <t>171 Paediatric Surgery</t>
  </si>
  <si>
    <t>180 Accident &amp; Emergency</t>
  </si>
  <si>
    <t>190 Anaesthetics</t>
  </si>
  <si>
    <t>192 Critical Care Medicine</t>
  </si>
  <si>
    <t>300 General Medicine</t>
  </si>
  <si>
    <t>301 Gastroenterology</t>
  </si>
  <si>
    <t>302 Endocrinology</t>
  </si>
  <si>
    <t>303 Clinical Haematology</t>
  </si>
  <si>
    <t>304 Clinical Physiology</t>
  </si>
  <si>
    <t>305 Clinical Pharmacology</t>
  </si>
  <si>
    <t>310 Audiological Medicine</t>
  </si>
  <si>
    <t>311 Clinical Genetics</t>
  </si>
  <si>
    <t>312 Clinical Cyto &amp; Molecular Genetics</t>
  </si>
  <si>
    <t>313 Clinical Immunology &amp; Allergy</t>
  </si>
  <si>
    <t>314 Rehabilitation</t>
  </si>
  <si>
    <t>315 Palliative Medicine</t>
  </si>
  <si>
    <t>320 Cardiology</t>
  </si>
  <si>
    <t>321 Paediatric Cardiology</t>
  </si>
  <si>
    <t>325 Sport and Exercise Medicine</t>
  </si>
  <si>
    <t>326 Acute Internal Medicine</t>
  </si>
  <si>
    <t>330 Dermatology</t>
  </si>
  <si>
    <t>340 Thoracic Medicine</t>
  </si>
  <si>
    <t>350 Infectious Diseases</t>
  </si>
  <si>
    <t>352 Tropical Medicine</t>
  </si>
  <si>
    <t>360 Genito-Urinary Medicine</t>
  </si>
  <si>
    <t>361 Nephrology</t>
  </si>
  <si>
    <t>370 Medical Oncology</t>
  </si>
  <si>
    <t>371 Nuclear Medicine</t>
  </si>
  <si>
    <t>400 Neurology</t>
  </si>
  <si>
    <t>401 Clinical Neuro-Physiology</t>
  </si>
  <si>
    <t>410 Rheumatology</t>
  </si>
  <si>
    <t>420 Paediatrics</t>
  </si>
  <si>
    <t>421 Paediatric Neurology</t>
  </si>
  <si>
    <t>430 Geriatric Medicine</t>
  </si>
  <si>
    <t>450 Dental Medicine Specialties</t>
  </si>
  <si>
    <t>451 Special Care Dentistry</t>
  </si>
  <si>
    <t>460 Medical Ophthalmology</t>
  </si>
  <si>
    <t>501 Obstetrics</t>
  </si>
  <si>
    <t>502 Gynaecology</t>
  </si>
  <si>
    <t>504 Community Sexual and Reproductive Health</t>
  </si>
  <si>
    <t>700 Learning Disability</t>
  </si>
  <si>
    <t>710 Adult Mental Illness</t>
  </si>
  <si>
    <t>711 Child &amp; Adolescent Psychiatry</t>
  </si>
  <si>
    <t>712 Forensic Psychiatry</t>
  </si>
  <si>
    <t>713 Psychotherapy</t>
  </si>
  <si>
    <t>715 Old Age Psychiatry</t>
  </si>
  <si>
    <t>800 Clinical Oncology</t>
  </si>
  <si>
    <t>810 Radiology</t>
  </si>
  <si>
    <t>820 General Pathology</t>
  </si>
  <si>
    <t>821 Blood Transfusion</t>
  </si>
  <si>
    <t>822 Chemical Pathology</t>
  </si>
  <si>
    <t>823 Haematology</t>
  </si>
  <si>
    <t>824 Histopathology</t>
  </si>
  <si>
    <t>830 Immunopathology</t>
  </si>
  <si>
    <t>831 Medical Microbiology</t>
  </si>
  <si>
    <t>833 Medical Microbiology</t>
  </si>
  <si>
    <t>834 Medical Virology</t>
  </si>
  <si>
    <t>900 Community Medicine</t>
  </si>
  <si>
    <t>901 Occupational Medicine</t>
  </si>
  <si>
    <t>Available</t>
  </si>
  <si>
    <t>Occupied</t>
  </si>
  <si>
    <t>% Occupied</t>
  </si>
  <si>
    <t xml:space="preserve">Total </t>
  </si>
  <si>
    <t>General &amp; Acute</t>
  </si>
  <si>
    <t>Learning Disabilities</t>
  </si>
  <si>
    <t>Maternity</t>
  </si>
  <si>
    <t>Mental Illness</t>
  </si>
  <si>
    <t>Q39</t>
  </si>
  <si>
    <t>RD1</t>
  </si>
  <si>
    <t>ROYAL UNITED HOSPITAL BATH NHS TRUST</t>
  </si>
  <si>
    <t>Quarter</t>
  </si>
  <si>
    <t>Jan-Mar</t>
  </si>
  <si>
    <t>Apr-Jun</t>
  </si>
  <si>
    <t>Jul-Sep</t>
  </si>
  <si>
    <t>Oct-Dec</t>
  </si>
  <si>
    <t>Average daily number of occupied beds open overnight by Consultant Specialty</t>
  </si>
  <si>
    <t>January to December 2012 (Quarterly Data)</t>
  </si>
  <si>
    <t>Data Quality KH03 Q3 2012-13</t>
  </si>
  <si>
    <t>https://www.england.nhs.uk/statistics/statistical-work-areas/bed-availability-and-occupancy/bed-data-overnight/</t>
  </si>
  <si>
    <t>Cite</t>
  </si>
  <si>
    <t>Sources:</t>
  </si>
  <si>
    <t xml:space="preserve">NHS organisations in England, Quarter 4, 2011-12 (XLS, 332K)
NHS organisations in England, Quarter 1, 2012-13 (revised 23.05.2013)(XLS, 327K)
NHS organisations in England, Quarter 2, 2012-13 (revised 23.05.2013)(XLS, 333K)
NHS organisations in England, Quarter 3, 2012-13 (revised 21.11.2013) (XLS, 332K)
</t>
  </si>
  <si>
    <t>Jan-Dec</t>
  </si>
  <si>
    <t>ORIGINAL DATA (ONLY BATH)</t>
  </si>
  <si>
    <t>EXCLUDING DATA (ONLY BATH)</t>
  </si>
  <si>
    <t>TOTALS</t>
  </si>
  <si>
    <t>Probability</t>
  </si>
  <si>
    <t>Average Available</t>
  </si>
  <si>
    <t>Average Occupied</t>
  </si>
  <si>
    <t>Total Beds</t>
  </si>
  <si>
    <t>Totals</t>
  </si>
  <si>
    <t>Inpatient Wards/Units</t>
  </si>
  <si>
    <t>Cardiac Ward</t>
  </si>
  <si>
    <t>ED Observation Ward</t>
  </si>
  <si>
    <t>Forrester Brown Ward</t>
  </si>
  <si>
    <t>Haygarth Ward</t>
  </si>
  <si>
    <t>Medical Assessment Unit (MAU)</t>
  </si>
  <si>
    <t>Acute Stroke Unit</t>
  </si>
  <si>
    <t>Charlotte Ward</t>
  </si>
  <si>
    <t>Cheselden Ward</t>
  </si>
  <si>
    <t>Children's Ward</t>
  </si>
  <si>
    <t>Comb Ward</t>
  </si>
  <si>
    <t>Coronary Care Unit</t>
  </si>
  <si>
    <t>Direct Assessment Area</t>
  </si>
  <si>
    <t>Intensive Care Unit 1</t>
  </si>
  <si>
    <t>Intensive Care Unit 2</t>
  </si>
  <si>
    <t>Intensive Therapy Unit (ITU)</t>
  </si>
  <si>
    <t>Mary Ward (Maternity)</t>
  </si>
  <si>
    <t>Medical Short Stay</t>
  </si>
  <si>
    <t>Milford OPU Short Stay</t>
  </si>
  <si>
    <t>Neonatal Intensive Care Unit (NICU)</t>
  </si>
  <si>
    <t>Older Persons Assessment Unit</t>
  </si>
  <si>
    <t>Parry Ward</t>
  </si>
  <si>
    <t>Phillip Yeoman Ward</t>
  </si>
  <si>
    <t>Pierce Ward</t>
  </si>
  <si>
    <t>Pulteney Ward</t>
  </si>
  <si>
    <t>Respiratory Unit</t>
  </si>
  <si>
    <t>Robin Smith Ward</t>
  </si>
  <si>
    <t>Stroke Unit</t>
  </si>
  <si>
    <t>Surgical Assessment Unit (SAU)</t>
  </si>
  <si>
    <t>Waterhouse Ward</t>
  </si>
  <si>
    <t>William Budd Ward</t>
  </si>
  <si>
    <t>Source</t>
  </si>
  <si>
    <t>https://www.ruh.nhs.uk/patients/acute_stroke_unit/index.asp?menu_id=2#1</t>
  </si>
  <si>
    <t>https://www.ruh.nhs.uk/For_Clinicians/departments_ruh/wards/cardiac_ward/index.asp?menu_id=1</t>
  </si>
  <si>
    <t>https://www.ruh.nhs.uk/For_Clinicians/departments_ruh/wards/charlotte_ward/index.asp?menu_id=1</t>
  </si>
  <si>
    <t>https://www.ruh.nhs.uk/For_Clinicians/departments_ruh/wards/combe_ward/index.asp?menu_id=1</t>
  </si>
  <si>
    <t>https://www.ruh.nhs.uk/For_Clinicians/departments_ruh/wards/cheselden_ward/index.asp?menu_id=1</t>
  </si>
  <si>
    <t>https://www.ruh.nhs.uk/For_Clinicians/departments_ruh/wards/coronary_care_unit/index.asp?menu_id=1</t>
  </si>
  <si>
    <t>https://www.ruh.nhs.uk/For_Clinicians/departments_ruh/wards/forrester_brown_ward/index.asp?menu_id=1</t>
  </si>
  <si>
    <t>TOTAL</t>
  </si>
  <si>
    <t>https://www.ruh.nhs.uk/For_Clinicians/departments_ruh/wards/intensive_care_unit/index.asp?menu_id=1</t>
  </si>
  <si>
    <t>https://www.ruh.nhs.uk/For_Clinicians/departments_ruh/wards/mary_ward/index.asp?menu_id=1</t>
  </si>
  <si>
    <t>https://www.ruh.nhs.uk/For_Clinicians/departments_ruh/wards/medical_assessment_unit/index.asp?menu_id=1</t>
  </si>
  <si>
    <t>https://www.ruh.nhs.uk/For_Clinicians/departments_ruh/wards/medical_short_stay/index.asp?menu_id=1</t>
  </si>
  <si>
    <t>https://www.ruh.nhs.uk/For_Clinicians/departments_ruh/wards/neonatal_intensive_care/index.asp?menu_id=1</t>
  </si>
  <si>
    <t>https://www.ruh.nhs.uk/patients/patient_information/OPU005_ACE_OPU_Patient_Information_Leaflet.pdf</t>
  </si>
  <si>
    <t>https://www.ruh.nhs.uk/For_Clinicians/departments_ruh/wards/parry_ward/index.asp?menu_id=1</t>
  </si>
  <si>
    <t>https://www.ruh.nhs.uk/For_Clinicians/departments_ruh/wards/phillip_yeoman_ward/index.asp?menu_id=1</t>
  </si>
  <si>
    <t>https://www.ruh.nhs.uk/For_Clinicians/departments_ruh/wards/pierce_orthopaedic_unit/index.asp?menu_id=1</t>
  </si>
  <si>
    <t>https://www.ruh.nhs.uk/For_Clinicians/departments_ruh/wards/pulteney_ward/index.asp?menu_id=1</t>
  </si>
  <si>
    <t>https://www.ruh.nhs.uk/For_Clinicians/departments_ruh/wards/respiratory_ward/index.asp?menu_id=1</t>
  </si>
  <si>
    <t>https://www.ruh.nhs.uk/For_Clinicians/departments_ruh/wards/robin_smith_ward/index.asp?menu_id=1</t>
  </si>
  <si>
    <t>https://www.ruh.nhs.uk/For_Clinicians/departments_ruh/wards/surgical_admissions_unit/index.asp?menu_id=1</t>
  </si>
  <si>
    <t>https://www.ruh.nhs.uk/For_Clinicians/departments_ruh/wards/william_budd_ward/index.asp?menu_id=1</t>
  </si>
  <si>
    <t>https://www.ruh.nhs.uk/For_Clinicians/departments_ruh/wards/waterhouse_ward/index.asp?menu_id=1</t>
  </si>
  <si>
    <t>https://www.ruh.nhs.uk/For_Clinicians/departments_ruh/wards/index.asp?menu_id=16</t>
  </si>
  <si>
    <t>Total</t>
  </si>
  <si>
    <t>MAX</t>
  </si>
  <si>
    <t>MIN</t>
  </si>
  <si>
    <t>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</si>
  <si>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</si>
  <si>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</si>
  <si>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</si>
  <si>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</si>
  <si>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</si>
  <si>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</si>
  <si>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</si>
  <si>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</si>
  <si>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</si>
  <si>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</si>
  <si>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</si>
  <si>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</si>
  <si>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</si>
  <si>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</si>
  <si>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</si>
  <si>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</si>
  <si>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</si>
  <si>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</si>
  <si>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</si>
  <si>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</si>
  <si>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</si>
  <si>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</si>
  <si>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</si>
  <si>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</si>
  <si>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</si>
  <si>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</si>
  <si>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</si>
  <si>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</si>
  <si>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</si>
  <si>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</si>
  <si>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</si>
  <si>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</si>
  <si>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</si>
  <si>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Department</t>
  </si>
  <si>
    <t>B6</t>
  </si>
  <si>
    <t>B45</t>
  </si>
  <si>
    <t>D9</t>
  </si>
  <si>
    <t>D8</t>
  </si>
  <si>
    <t>B1</t>
  </si>
  <si>
    <t>B19</t>
  </si>
  <si>
    <t>C1</t>
  </si>
  <si>
    <t>Emergency</t>
  </si>
  <si>
    <t>B34</t>
  </si>
  <si>
    <t>B50</t>
  </si>
  <si>
    <t>C33</t>
  </si>
  <si>
    <t>B12</t>
  </si>
  <si>
    <t>B36</t>
  </si>
  <si>
    <t>D10</t>
  </si>
  <si>
    <t>C20</t>
  </si>
  <si>
    <t>C12</t>
  </si>
  <si>
    <t>D2</t>
  </si>
  <si>
    <t>D1</t>
  </si>
  <si>
    <t>B52</t>
  </si>
  <si>
    <t>B41</t>
  </si>
  <si>
    <t>B54</t>
  </si>
  <si>
    <t>B40</t>
  </si>
  <si>
    <t>B47</t>
  </si>
  <si>
    <t>B43</t>
  </si>
  <si>
    <t>C30</t>
  </si>
  <si>
    <t>B55</t>
  </si>
  <si>
    <t>A5</t>
  </si>
  <si>
    <t>Zone</t>
  </si>
  <si>
    <t>B</t>
  </si>
  <si>
    <t>D</t>
  </si>
  <si>
    <t>C</t>
  </si>
  <si>
    <t>A</t>
  </si>
  <si>
    <t>Helena Ward</t>
  </si>
  <si>
    <t>General Surgery</t>
  </si>
  <si>
    <t>Urology</t>
  </si>
  <si>
    <t>Trauma &amp; Orthopaedics</t>
  </si>
  <si>
    <t>ENT</t>
  </si>
  <si>
    <t>Ophthalmology</t>
  </si>
  <si>
    <t>Oral Surgery</t>
  </si>
  <si>
    <t>Accident &amp; Emergency</t>
  </si>
  <si>
    <t>Anaesthetics</t>
  </si>
  <si>
    <t>General Medicine</t>
  </si>
  <si>
    <t>Gastroenterology</t>
  </si>
  <si>
    <t>Endocrinology</t>
  </si>
  <si>
    <t>Cardiology</t>
  </si>
  <si>
    <t>Thoracic Medicine</t>
  </si>
  <si>
    <t>Medical Oncology</t>
  </si>
  <si>
    <t>Neurology</t>
  </si>
  <si>
    <t>Paediatrics</t>
  </si>
  <si>
    <t>Geriatric Medicine</t>
  </si>
  <si>
    <t>Gynaecology</t>
  </si>
  <si>
    <t>Clinical Oncology</t>
  </si>
  <si>
    <t>Haematology</t>
  </si>
  <si>
    <t>G</t>
  </si>
  <si>
    <t>F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</si>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</sst>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%"/>
    <numFmt numFmtId="167" formatCode="_-* #,##0.000_-;\-* #,##0.000_-;_-* &quot;-&quot;_-;_-@_-"/>
    <numFmt numFmtId="168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color indexed="9"/>
      <name val="Verdana"/>
      <family val="2"/>
    </font>
    <font>
      <b/>
      <sz val="10"/>
      <color indexed="8"/>
      <name val="Verdan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FF0000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41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4" fontId="2" fillId="2" borderId="0" xfId="0" applyNumberFormat="1" applyFont="1" applyFill="1"/>
    <xf numFmtId="0" fontId="6" fillId="3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2" borderId="1" xfId="0" applyFont="1" applyFill="1" applyBorder="1"/>
    <xf numFmtId="41" fontId="2" fillId="2" borderId="1" xfId="1" applyNumberFormat="1" applyFont="1" applyFill="1" applyBorder="1"/>
    <xf numFmtId="165" fontId="2" fillId="2" borderId="1" xfId="1" applyNumberFormat="1" applyFont="1" applyFill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41" fontId="0" fillId="0" borderId="0" xfId="0" applyNumberFormat="1"/>
    <xf numFmtId="0" fontId="7" fillId="0" borderId="0" xfId="2"/>
    <xf numFmtId="0" fontId="3" fillId="2" borderId="0" xfId="2" applyFont="1" applyFill="1"/>
    <xf numFmtId="0" fontId="5" fillId="2" borderId="0" xfId="2" applyFont="1" applyFill="1" applyAlignment="1">
      <alignment vertical="center"/>
    </xf>
    <xf numFmtId="0" fontId="4" fillId="2" borderId="0" xfId="2" applyFont="1" applyFill="1" applyAlignment="1"/>
    <xf numFmtId="0" fontId="2" fillId="2" borderId="0" xfId="2" applyFont="1" applyFill="1" applyAlignment="1">
      <alignment horizontal="left" vertical="top" wrapText="1"/>
    </xf>
    <xf numFmtId="0" fontId="7" fillId="0" borderId="0" xfId="2"/>
    <xf numFmtId="0" fontId="3" fillId="2" borderId="0" xfId="2" applyFont="1" applyFill="1"/>
    <xf numFmtId="0" fontId="2" fillId="2" borderId="0" xfId="2" applyFont="1" applyFill="1" applyAlignment="1"/>
    <xf numFmtId="0" fontId="5" fillId="2" borderId="0" xfId="2" applyFont="1" applyFill="1" applyAlignment="1">
      <alignment vertical="center"/>
    </xf>
    <xf numFmtId="0" fontId="4" fillId="2" borderId="0" xfId="2" applyFont="1" applyFill="1" applyAlignment="1"/>
    <xf numFmtId="17" fontId="4" fillId="2" borderId="0" xfId="2" quotePrefix="1" applyNumberFormat="1" applyFont="1" applyFill="1" applyAlignment="1"/>
    <xf numFmtId="0" fontId="2" fillId="2" borderId="0" xfId="2" applyFont="1" applyFill="1" applyAlignment="1">
      <alignment horizontal="left" vertical="top" wrapText="1"/>
    </xf>
    <xf numFmtId="0" fontId="2" fillId="0" borderId="0" xfId="2" applyFont="1" applyFill="1"/>
    <xf numFmtId="0" fontId="7" fillId="0" borderId="0" xfId="2"/>
    <xf numFmtId="0" fontId="2" fillId="2" borderId="1" xfId="2" applyFont="1" applyFill="1" applyBorder="1"/>
    <xf numFmtId="41" fontId="2" fillId="0" borderId="1" xfId="3" applyNumberFormat="1" applyFont="1" applyBorder="1"/>
    <xf numFmtId="166" fontId="2" fillId="0" borderId="1" xfId="4" applyNumberFormat="1" applyFont="1" applyBorder="1"/>
    <xf numFmtId="0" fontId="2" fillId="0" borderId="0" xfId="2" applyFont="1"/>
    <xf numFmtId="167" fontId="0" fillId="0" borderId="0" xfId="0" applyNumberFormat="1"/>
    <xf numFmtId="3" fontId="2" fillId="2" borderId="1" xfId="2" applyNumberFormat="1" applyFont="1" applyFill="1" applyBorder="1"/>
    <xf numFmtId="0" fontId="0" fillId="0" borderId="0" xfId="0" applyAlignment="1">
      <alignment wrapText="1"/>
    </xf>
    <xf numFmtId="165" fontId="2" fillId="0" borderId="1" xfId="3" applyNumberFormat="1" applyFont="1" applyBorder="1"/>
    <xf numFmtId="41" fontId="3" fillId="2" borderId="1" xfId="0" applyNumberFormat="1" applyFont="1" applyFill="1" applyBorder="1"/>
    <xf numFmtId="165" fontId="2" fillId="4" borderId="1" xfId="1" applyNumberFormat="1" applyFont="1" applyFill="1" applyBorder="1"/>
    <xf numFmtId="41" fontId="0" fillId="0" borderId="1" xfId="0" applyNumberFormat="1" applyBorder="1"/>
    <xf numFmtId="10" fontId="0" fillId="0" borderId="1" xfId="5" applyNumberFormat="1" applyFont="1" applyBorder="1"/>
    <xf numFmtId="165" fontId="2" fillId="5" borderId="1" xfId="1" applyNumberFormat="1" applyFont="1" applyFill="1" applyBorder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left"/>
    </xf>
    <xf numFmtId="41" fontId="6" fillId="3" borderId="1" xfId="0" applyNumberFormat="1" applyFont="1" applyFill="1" applyBorder="1" applyAlignment="1">
      <alignment vertical="center" wrapText="1"/>
    </xf>
    <xf numFmtId="165" fontId="0" fillId="0" borderId="1" xfId="0" applyNumberFormat="1" applyBorder="1"/>
    <xf numFmtId="41" fontId="0" fillId="0" borderId="1" xfId="0" applyNumberFormat="1" applyFill="1" applyBorder="1"/>
    <xf numFmtId="168" fontId="0" fillId="0" borderId="1" xfId="0" applyNumberFormat="1" applyBorder="1"/>
    <xf numFmtId="0" fontId="10" fillId="0" borderId="0" xfId="6"/>
    <xf numFmtId="0" fontId="0" fillId="0" borderId="0" xfId="0" applyAlignment="1">
      <alignment horizontal="left" vertical="top"/>
    </xf>
    <xf numFmtId="0" fontId="9" fillId="0" borderId="0" xfId="0" applyFont="1"/>
    <xf numFmtId="0" fontId="9" fillId="0" borderId="12" xfId="0" applyFont="1" applyBorder="1"/>
    <xf numFmtId="0" fontId="0" fillId="0" borderId="15" xfId="0" applyBorder="1"/>
    <xf numFmtId="0" fontId="0" fillId="0" borderId="16" xfId="0" applyBorder="1"/>
    <xf numFmtId="0" fontId="9" fillId="0" borderId="9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/>
    <xf numFmtId="0" fontId="0" fillId="0" borderId="27" xfId="0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8" borderId="27" xfId="0" applyFill="1" applyBorder="1"/>
    <xf numFmtId="0" fontId="0" fillId="10" borderId="0" xfId="0" applyFill="1" applyBorder="1"/>
    <xf numFmtId="0" fontId="9" fillId="0" borderId="13" xfId="0" applyFont="1" applyBorder="1"/>
    <xf numFmtId="0" fontId="0" fillId="0" borderId="28" xfId="0" applyBorder="1" applyAlignment="1">
      <alignment horizontal="left" vertical="top"/>
    </xf>
    <xf numFmtId="0" fontId="8" fillId="0" borderId="28" xfId="0" applyFont="1" applyBorder="1" applyAlignment="1">
      <alignment horizontal="left" vertical="top"/>
    </xf>
    <xf numFmtId="0" fontId="0" fillId="0" borderId="0" xfId="0" applyFill="1" applyBorder="1"/>
    <xf numFmtId="0" fontId="0" fillId="8" borderId="15" xfId="0" applyFill="1" applyBorder="1"/>
    <xf numFmtId="0" fontId="0" fillId="9" borderId="15" xfId="0" applyFill="1" applyBorder="1"/>
    <xf numFmtId="0" fontId="0" fillId="6" borderId="15" xfId="0" applyFill="1" applyBorder="1"/>
    <xf numFmtId="0" fontId="12" fillId="0" borderId="9" xfId="0" applyFont="1" applyBorder="1" applyAlignment="1">
      <alignment horizontal="left" vertical="top"/>
    </xf>
    <xf numFmtId="0" fontId="12" fillId="0" borderId="11" xfId="0" applyFont="1" applyBorder="1"/>
    <xf numFmtId="0" fontId="12" fillId="8" borderId="12" xfId="0" applyFont="1" applyFill="1" applyBorder="1"/>
    <xf numFmtId="0" fontId="12" fillId="10" borderId="12" xfId="0" applyFont="1" applyFill="1" applyBorder="1"/>
    <xf numFmtId="0" fontId="12" fillId="9" borderId="12" xfId="0" applyFont="1" applyFill="1" applyBorder="1"/>
    <xf numFmtId="0" fontId="12" fillId="6" borderId="13" xfId="0" applyFont="1" applyFill="1" applyBorder="1"/>
    <xf numFmtId="0" fontId="12" fillId="0" borderId="9" xfId="0" applyFont="1" applyBorder="1"/>
    <xf numFmtId="0" fontId="13" fillId="0" borderId="0" xfId="0" applyFont="1"/>
    <xf numFmtId="0" fontId="13" fillId="0" borderId="17" xfId="0" applyFont="1" applyBorder="1" applyAlignment="1">
      <alignment horizontal="left" vertical="top"/>
    </xf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0" fontId="13" fillId="0" borderId="17" xfId="0" applyFont="1" applyBorder="1"/>
    <xf numFmtId="0" fontId="13" fillId="0" borderId="18" xfId="0" applyFont="1" applyBorder="1" applyAlignment="1">
      <alignment horizontal="left" vertical="top"/>
    </xf>
    <xf numFmtId="0" fontId="13" fillId="0" borderId="19" xfId="0" applyFont="1" applyBorder="1"/>
    <xf numFmtId="0" fontId="13" fillId="0" borderId="2" xfId="0" applyFont="1" applyBorder="1"/>
    <xf numFmtId="0" fontId="13" fillId="0" borderId="20" xfId="0" applyFont="1" applyBorder="1"/>
    <xf numFmtId="0" fontId="13" fillId="0" borderId="18" xfId="0" applyFont="1" applyBorder="1"/>
    <xf numFmtId="0" fontId="13" fillId="0" borderId="24" xfId="0" applyFont="1" applyBorder="1"/>
    <xf numFmtId="0" fontId="13" fillId="0" borderId="2" xfId="0" applyFont="1" applyFill="1" applyBorder="1"/>
    <xf numFmtId="0" fontId="13" fillId="0" borderId="25" xfId="0" applyFont="1" applyBorder="1"/>
    <xf numFmtId="0" fontId="13" fillId="0" borderId="5" xfId="0" applyFont="1" applyBorder="1"/>
    <xf numFmtId="0" fontId="13" fillId="0" borderId="26" xfId="0" applyFont="1" applyBorder="1"/>
    <xf numFmtId="0" fontId="13" fillId="0" borderId="10" xfId="0" applyFont="1" applyBorder="1" applyAlignment="1">
      <alignment horizontal="left" vertical="top"/>
    </xf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10" xfId="0" applyFont="1" applyBorder="1"/>
    <xf numFmtId="0" fontId="13" fillId="0" borderId="0" xfId="0" applyFont="1" applyAlignment="1">
      <alignment horizontal="left" vertical="top"/>
    </xf>
    <xf numFmtId="0" fontId="13" fillId="8" borderId="9" xfId="0" applyFont="1" applyFill="1" applyBorder="1"/>
    <xf numFmtId="0" fontId="13" fillId="8" borderId="13" xfId="0" applyFont="1" applyFill="1" applyBorder="1"/>
    <xf numFmtId="0" fontId="13" fillId="0" borderId="31" xfId="0" applyFont="1" applyBorder="1"/>
    <xf numFmtId="0" fontId="13" fillId="0" borderId="27" xfId="0" applyFont="1" applyBorder="1"/>
    <xf numFmtId="0" fontId="13" fillId="0" borderId="21" xfId="0" applyFont="1" applyBorder="1" applyAlignment="1">
      <alignment horizontal="left" vertical="top"/>
    </xf>
    <xf numFmtId="0" fontId="13" fillId="0" borderId="19" xfId="0" applyFont="1" applyBorder="1" applyAlignment="1">
      <alignment horizontal="left" vertical="top"/>
    </xf>
    <xf numFmtId="0" fontId="13" fillId="0" borderId="25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0" xfId="0" applyFont="1" applyBorder="1"/>
    <xf numFmtId="0" fontId="12" fillId="0" borderId="13" xfId="0" applyFont="1" applyBorder="1" applyAlignment="1">
      <alignment horizontal="left" vertical="top"/>
    </xf>
    <xf numFmtId="0" fontId="13" fillId="0" borderId="33" xfId="0" applyFont="1" applyBorder="1"/>
    <xf numFmtId="0" fontId="13" fillId="0" borderId="8" xfId="0" applyFont="1" applyBorder="1"/>
    <xf numFmtId="0" fontId="13" fillId="0" borderId="1" xfId="0" applyFont="1" applyBorder="1"/>
    <xf numFmtId="0" fontId="13" fillId="0" borderId="34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24" xfId="0" applyFont="1" applyBorder="1"/>
    <xf numFmtId="0" fontId="12" fillId="0" borderId="10" xfId="0" applyFont="1" applyBorder="1"/>
    <xf numFmtId="0" fontId="14" fillId="0" borderId="18" xfId="0" applyFont="1" applyBorder="1" applyAlignment="1">
      <alignment horizontal="left" vertical="top"/>
    </xf>
    <xf numFmtId="0" fontId="14" fillId="0" borderId="24" xfId="0" applyFont="1" applyBorder="1" applyAlignment="1">
      <alignment horizontal="left" vertical="top"/>
    </xf>
    <xf numFmtId="0" fontId="0" fillId="0" borderId="27" xfId="0" applyFill="1" applyBorder="1"/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top" wrapText="1"/>
    </xf>
    <xf numFmtId="0" fontId="2" fillId="2" borderId="0" xfId="2" applyFont="1" applyFill="1" applyAlignment="1"/>
    <xf numFmtId="0" fontId="4" fillId="2" borderId="0" xfId="0" applyFont="1" applyFill="1"/>
    <xf numFmtId="0" fontId="4" fillId="2" borderId="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41" fontId="2" fillId="0" borderId="4" xfId="3" applyNumberFormat="1" applyFont="1" applyBorder="1" applyAlignment="1">
      <alignment horizontal="left"/>
    </xf>
    <xf numFmtId="41" fontId="2" fillId="0" borderId="6" xfId="3" applyNumberFormat="1" applyFont="1" applyBorder="1" applyAlignment="1">
      <alignment horizontal="left"/>
    </xf>
    <xf numFmtId="0" fontId="13" fillId="8" borderId="11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</cellXfs>
  <cellStyles count="7">
    <cellStyle name="Comma" xfId="1" builtinId="3"/>
    <cellStyle name="Comma 2" xfId="3" xr:uid="{5F82B2FA-741E-45DB-8F34-A8D4F84EB9A7}"/>
    <cellStyle name="Hyperlink" xfId="6" builtinId="8"/>
    <cellStyle name="Normal" xfId="0" builtinId="0"/>
    <cellStyle name="Normal 2" xfId="2" xr:uid="{FD905449-4C68-4D7F-ABD3-FFE4CCBC5482}"/>
    <cellStyle name="Percent" xfId="5" builtinId="5"/>
    <cellStyle name="Percent 2" xfId="4" xr:uid="{4DFDB367-C161-459B-8550-DACD7E2EC7F9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857597</xdr:colOff>
      <xdr:row>1</xdr:row>
      <xdr:rowOff>183572</xdr:rowOff>
    </xdr:from>
    <xdr:to>
      <xdr:col>11</xdr:col>
      <xdr:colOff>545177</xdr:colOff>
      <xdr:row>7</xdr:row>
      <xdr:rowOff>41563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A61C00-28F8-4643-B59B-7C547C2F9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324" y="363681"/>
          <a:ext cx="1211580" cy="994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494211</xdr:colOff>
      <xdr:row>2</xdr:row>
      <xdr:rowOff>21770</xdr:rowOff>
    </xdr:from>
    <xdr:to>
      <xdr:col>12</xdr:col>
      <xdr:colOff>97971</xdr:colOff>
      <xdr:row>7</xdr:row>
      <xdr:rowOff>70558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F9F01C-C1DB-4D49-AA2D-76CF8CD00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382" y="413656"/>
          <a:ext cx="1203960" cy="995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3287486</xdr:colOff>
      <xdr:row>4</xdr:row>
      <xdr:rowOff>108857</xdr:rowOff>
    </xdr:from>
    <xdr:to>
      <xdr:col>11</xdr:col>
      <xdr:colOff>43543</xdr:colOff>
      <xdr:row>6</xdr:row>
      <xdr:rowOff>43543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0EBFD32-0017-4B18-8121-45BB1484D4EE}"/>
            </a:ext>
          </a:extLst>
        </xdr:cNvPr>
        <xdr:cNvSpPr/>
      </xdr:nvSpPr>
      <xdr:spPr>
        <a:xfrm>
          <a:off x="6183086" y="870857"/>
          <a:ext cx="3940628" cy="32657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**Average Nightly Occupied Beds Per</a:t>
          </a:r>
          <a:r>
            <a:rPr lang="en-GB" sz="1400" b="1" baseline="0"/>
            <a:t> Specialty**</a:t>
          </a:r>
          <a:endParaRPr lang="en-GB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land.nhs.uk/statistics/statistical-work-areas/bed-availability-and-occupancy/bed-data-overnigh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67B-0B17-464F-9382-2B27771C00FC}">
  <dimension ref="A2:Y22"/>
  <sheetViews>
    <sheetView showGridLines="0" zoomScale="85" zoomScaleNormal="85" workbookViewId="0">
      <selection activeCell="F11" sqref="F11"/>
    </sheetView>
  </sheetViews>
  <sheetFormatPr defaultRowHeight="14.4" x14ac:dyDescent="0.3"/>
  <cols>
    <col min="2" max="2" width="12.21875" bestFit="1" customWidth="1"/>
    <col min="3" max="3" width="17.77734375" customWidth="1"/>
    <col min="6" max="6" width="52.88671875" bestFit="1" customWidth="1"/>
    <col min="8" max="8" width="14.33203125" customWidth="1"/>
    <col min="9" max="9" width="13.88671875" customWidth="1"/>
    <col min="10" max="10" width="13.33203125" customWidth="1"/>
    <col min="14" max="14" width="14.109375" customWidth="1"/>
    <col min="15" max="15" width="15" customWidth="1"/>
    <col min="16" max="16" width="12.109375" customWidth="1"/>
    <col min="20" max="20" width="12.5546875" customWidth="1"/>
    <col min="21" max="21" width="15.5546875" customWidth="1"/>
    <col min="22" max="22" width="13.44140625" customWidth="1"/>
  </cols>
  <sheetData>
    <row r="2" spans="1:25" ht="16.2" x14ac:dyDescent="0.3">
      <c r="B2" s="19" t="s">
        <v>0</v>
      </c>
      <c r="C2" s="22" t="s">
        <v>105</v>
      </c>
      <c r="D2" s="22"/>
      <c r="E2" s="21"/>
      <c r="F2" s="18"/>
    </row>
    <row r="3" spans="1:25" x14ac:dyDescent="0.3">
      <c r="B3" s="19" t="s">
        <v>1</v>
      </c>
      <c r="C3" s="125" t="s">
        <v>2</v>
      </c>
      <c r="D3" s="125"/>
      <c r="E3" s="125"/>
      <c r="F3" s="125"/>
    </row>
    <row r="4" spans="1:25" x14ac:dyDescent="0.3">
      <c r="B4" s="19"/>
      <c r="C4" s="125"/>
      <c r="D4" s="125"/>
      <c r="E4" s="125"/>
      <c r="F4" s="125"/>
    </row>
    <row r="5" spans="1:25" x14ac:dyDescent="0.3">
      <c r="B5" s="19"/>
      <c r="C5" s="24"/>
      <c r="D5" s="24"/>
      <c r="E5" s="24"/>
      <c r="F5" s="24"/>
    </row>
    <row r="6" spans="1:25" ht="16.2" x14ac:dyDescent="0.3">
      <c r="B6" s="19" t="s">
        <v>3</v>
      </c>
      <c r="C6" s="23" t="s">
        <v>106</v>
      </c>
      <c r="D6" s="23"/>
      <c r="E6" s="18"/>
      <c r="F6" s="18"/>
    </row>
    <row r="7" spans="1:25" x14ac:dyDescent="0.3">
      <c r="B7" s="19" t="s">
        <v>4</v>
      </c>
      <c r="C7" s="20" t="s">
        <v>5</v>
      </c>
      <c r="D7" s="20"/>
      <c r="E7" s="18"/>
      <c r="F7" s="18"/>
    </row>
    <row r="8" spans="1:25" x14ac:dyDescent="0.3">
      <c r="B8" s="19" t="s">
        <v>6</v>
      </c>
      <c r="C8" s="126" t="s">
        <v>7</v>
      </c>
      <c r="D8" s="126"/>
      <c r="E8" s="18"/>
      <c r="F8" s="18"/>
    </row>
    <row r="9" spans="1:25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3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ht="16.2" x14ac:dyDescent="0.3">
      <c r="A11" s="1"/>
      <c r="B11" s="127" t="s">
        <v>8</v>
      </c>
      <c r="C11" s="127"/>
      <c r="D11" s="12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ht="25.2" customHeight="1" x14ac:dyDescent="0.3">
      <c r="A12" s="1"/>
      <c r="B12" s="9"/>
      <c r="C12" s="9"/>
      <c r="D12" s="9"/>
      <c r="E12" s="10"/>
      <c r="F12" s="11"/>
      <c r="G12" s="122" t="s">
        <v>89</v>
      </c>
      <c r="H12" s="123"/>
      <c r="I12" s="123"/>
      <c r="J12" s="123"/>
      <c r="K12" s="124"/>
      <c r="L12" s="4"/>
      <c r="M12" s="122" t="s">
        <v>90</v>
      </c>
      <c r="N12" s="123"/>
      <c r="O12" s="123"/>
      <c r="P12" s="123"/>
      <c r="Q12" s="124"/>
      <c r="R12" s="4"/>
      <c r="S12" s="122" t="s">
        <v>91</v>
      </c>
      <c r="T12" s="123"/>
      <c r="U12" s="123"/>
      <c r="V12" s="123"/>
      <c r="W12" s="124"/>
      <c r="Y12" s="120" t="s">
        <v>119</v>
      </c>
    </row>
    <row r="13" spans="1:25" ht="25.2" x14ac:dyDescent="0.3">
      <c r="A13" s="1"/>
      <c r="B13" s="4" t="s">
        <v>100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92</v>
      </c>
      <c r="H13" s="4" t="s">
        <v>93</v>
      </c>
      <c r="I13" s="4" t="s">
        <v>94</v>
      </c>
      <c r="J13" s="4" t="s">
        <v>95</v>
      </c>
      <c r="K13" s="4" t="s">
        <v>96</v>
      </c>
      <c r="L13" s="4"/>
      <c r="M13" s="4" t="s">
        <v>92</v>
      </c>
      <c r="N13" s="4" t="s">
        <v>93</v>
      </c>
      <c r="O13" s="4" t="s">
        <v>94</v>
      </c>
      <c r="P13" s="4" t="s">
        <v>95</v>
      </c>
      <c r="Q13" s="4" t="s">
        <v>96</v>
      </c>
      <c r="R13" s="4"/>
      <c r="S13" s="4" t="s">
        <v>92</v>
      </c>
      <c r="T13" s="4" t="s">
        <v>93</v>
      </c>
      <c r="U13" s="4" t="s">
        <v>94</v>
      </c>
      <c r="V13" s="4" t="s">
        <v>95</v>
      </c>
      <c r="W13" s="4" t="s">
        <v>96</v>
      </c>
      <c r="Y13" s="121"/>
    </row>
    <row r="14" spans="1:25" x14ac:dyDescent="0.3">
      <c r="B14" s="5">
        <v>2012</v>
      </c>
      <c r="C14" s="5" t="s">
        <v>112</v>
      </c>
      <c r="D14" s="6"/>
      <c r="E14" s="7"/>
      <c r="F14" s="35" t="str">
        <f>F17</f>
        <v>ROYAL UNITED HOSPITAL BATH NHS TRUST</v>
      </c>
      <c r="G14" s="45">
        <f>AVERAGE(G17:G20)</f>
        <v>602.32599737219311</v>
      </c>
      <c r="H14" s="37">
        <f>AVERAGE(H17:H20)</f>
        <v>602.32599737219311</v>
      </c>
      <c r="I14" s="37">
        <f t="shared" ref="I14:W14" si="0">AVERAGE(I17:I20)</f>
        <v>0</v>
      </c>
      <c r="J14" s="37">
        <f t="shared" si="0"/>
        <v>0</v>
      </c>
      <c r="K14" s="37">
        <f t="shared" si="0"/>
        <v>0</v>
      </c>
      <c r="L14" s="37"/>
      <c r="M14" s="37">
        <f t="shared" si="0"/>
        <v>573.21174749163879</v>
      </c>
      <c r="N14" s="37">
        <f t="shared" si="0"/>
        <v>573.21174749163879</v>
      </c>
      <c r="O14" s="37">
        <f t="shared" si="0"/>
        <v>0</v>
      </c>
      <c r="P14" s="37">
        <f t="shared" si="0"/>
        <v>0</v>
      </c>
      <c r="Q14" s="37">
        <f t="shared" si="0"/>
        <v>0</v>
      </c>
      <c r="R14" s="37"/>
      <c r="S14" s="38">
        <f t="shared" si="0"/>
        <v>0.95156695199016572</v>
      </c>
      <c r="T14" s="38">
        <f t="shared" si="0"/>
        <v>0.95156695199016572</v>
      </c>
      <c r="U14" s="37">
        <f t="shared" si="0"/>
        <v>0</v>
      </c>
      <c r="V14" s="37">
        <f t="shared" si="0"/>
        <v>0</v>
      </c>
      <c r="W14" s="37">
        <f t="shared" si="0"/>
        <v>0</v>
      </c>
      <c r="Y14" s="45">
        <f>G14+M14</f>
        <v>1175.5377448638319</v>
      </c>
    </row>
    <row r="17" spans="2:25" x14ac:dyDescent="0.3">
      <c r="B17" s="27">
        <v>2012</v>
      </c>
      <c r="C17" s="32" t="s">
        <v>101</v>
      </c>
      <c r="D17" s="32" t="s">
        <v>97</v>
      </c>
      <c r="E17" s="28" t="s">
        <v>98</v>
      </c>
      <c r="F17" s="28" t="s">
        <v>99</v>
      </c>
      <c r="G17" s="28">
        <v>606.87912087912093</v>
      </c>
      <c r="H17" s="28">
        <v>606.87912087912093</v>
      </c>
      <c r="I17" s="28">
        <v>0</v>
      </c>
      <c r="J17" s="28">
        <v>0</v>
      </c>
      <c r="K17" s="28">
        <v>0</v>
      </c>
      <c r="L17" s="28"/>
      <c r="M17" s="28">
        <v>586.60439560439556</v>
      </c>
      <c r="N17" s="28">
        <v>586.60439560439556</v>
      </c>
      <c r="O17" s="28">
        <v>0</v>
      </c>
      <c r="P17" s="28">
        <v>0</v>
      </c>
      <c r="Q17" s="28">
        <v>0</v>
      </c>
      <c r="R17" s="28"/>
      <c r="S17" s="29">
        <v>0.96659182269221</v>
      </c>
      <c r="T17" s="29">
        <v>0.96659182269221</v>
      </c>
      <c r="U17" s="28">
        <v>0</v>
      </c>
      <c r="V17" s="28">
        <v>0</v>
      </c>
      <c r="W17" s="28">
        <v>0</v>
      </c>
      <c r="Y17" s="37">
        <f>SUM(G17+M17)</f>
        <v>1193.4835164835165</v>
      </c>
    </row>
    <row r="18" spans="2:25" x14ac:dyDescent="0.3">
      <c r="B18" s="27">
        <v>2012</v>
      </c>
      <c r="C18" s="32" t="s">
        <v>102</v>
      </c>
      <c r="D18" s="32" t="s">
        <v>97</v>
      </c>
      <c r="E18" s="28" t="s">
        <v>98</v>
      </c>
      <c r="F18" s="28" t="s">
        <v>99</v>
      </c>
      <c r="G18" s="28">
        <v>603.08791208791206</v>
      </c>
      <c r="H18" s="28">
        <v>603.08791208791206</v>
      </c>
      <c r="I18" s="28">
        <v>0</v>
      </c>
      <c r="J18" s="28">
        <v>0</v>
      </c>
      <c r="K18" s="28">
        <v>0</v>
      </c>
      <c r="L18" s="28"/>
      <c r="M18" s="28">
        <v>568.31868131868134</v>
      </c>
      <c r="N18" s="28">
        <v>568.31868131868134</v>
      </c>
      <c r="O18" s="28">
        <v>0</v>
      </c>
      <c r="P18" s="28">
        <v>0</v>
      </c>
      <c r="Q18" s="28">
        <v>0</v>
      </c>
      <c r="R18" s="28"/>
      <c r="S18" s="29">
        <v>0.94234798928590957</v>
      </c>
      <c r="T18" s="29">
        <v>0.94234798928590957</v>
      </c>
      <c r="U18" s="28">
        <v>0</v>
      </c>
      <c r="V18" s="28">
        <v>0</v>
      </c>
      <c r="W18" s="28">
        <v>0</v>
      </c>
      <c r="Y18" s="37">
        <f t="shared" ref="Y18:Y20" si="1">SUM(G18+M18)</f>
        <v>1171.4065934065934</v>
      </c>
    </row>
    <row r="19" spans="2:25" x14ac:dyDescent="0.3">
      <c r="B19" s="27">
        <v>2012</v>
      </c>
      <c r="C19" s="27" t="s">
        <v>103</v>
      </c>
      <c r="D19" s="32" t="s">
        <v>97</v>
      </c>
      <c r="E19" s="28" t="s">
        <v>98</v>
      </c>
      <c r="F19" s="28" t="s">
        <v>99</v>
      </c>
      <c r="G19" s="28">
        <v>589.51086956521738</v>
      </c>
      <c r="H19" s="28">
        <v>589.51086956521738</v>
      </c>
      <c r="I19" s="28">
        <v>0</v>
      </c>
      <c r="J19" s="28">
        <v>0</v>
      </c>
      <c r="K19" s="28">
        <v>0</v>
      </c>
      <c r="L19" s="28"/>
      <c r="M19" s="28">
        <v>554.71739130434787</v>
      </c>
      <c r="N19" s="28">
        <v>554.71739130434787</v>
      </c>
      <c r="O19" s="28">
        <v>0</v>
      </c>
      <c r="P19" s="28">
        <v>0</v>
      </c>
      <c r="Q19" s="28">
        <v>0</v>
      </c>
      <c r="R19" s="28"/>
      <c r="S19" s="29">
        <v>0.94097907255462354</v>
      </c>
      <c r="T19" s="29">
        <v>0.94097907255462354</v>
      </c>
      <c r="U19" s="28">
        <v>0</v>
      </c>
      <c r="V19" s="28">
        <v>0</v>
      </c>
      <c r="W19" s="28">
        <v>0</v>
      </c>
      <c r="Y19" s="37">
        <f t="shared" si="1"/>
        <v>1144.2282608695652</v>
      </c>
    </row>
    <row r="20" spans="2:25" x14ac:dyDescent="0.3">
      <c r="B20" s="27">
        <v>2012</v>
      </c>
      <c r="C20" s="27" t="s">
        <v>104</v>
      </c>
      <c r="D20" s="32" t="s">
        <v>97</v>
      </c>
      <c r="E20" s="28" t="s">
        <v>98</v>
      </c>
      <c r="F20" s="28" t="s">
        <v>99</v>
      </c>
      <c r="G20" s="28">
        <v>609.82608695652175</v>
      </c>
      <c r="H20" s="28">
        <v>609.82608695652175</v>
      </c>
      <c r="I20" s="28">
        <v>0</v>
      </c>
      <c r="J20" s="28">
        <v>0</v>
      </c>
      <c r="K20" s="28">
        <v>0</v>
      </c>
      <c r="L20" s="28"/>
      <c r="M20" s="28">
        <v>583.20652173913038</v>
      </c>
      <c r="N20" s="28">
        <v>583.20652173913038</v>
      </c>
      <c r="O20" s="28">
        <v>0</v>
      </c>
      <c r="P20" s="28">
        <v>0</v>
      </c>
      <c r="Q20" s="28">
        <v>0</v>
      </c>
      <c r="R20" s="28"/>
      <c r="S20" s="29">
        <v>0.95634892342791944</v>
      </c>
      <c r="T20" s="29">
        <v>0.95634892342791944</v>
      </c>
      <c r="U20" s="28">
        <v>0</v>
      </c>
      <c r="V20" s="28">
        <v>0</v>
      </c>
      <c r="W20" s="28">
        <v>0</v>
      </c>
      <c r="Y20" s="37">
        <f t="shared" si="1"/>
        <v>1193.032608695652</v>
      </c>
    </row>
    <row r="22" spans="2:25" x14ac:dyDescent="0.3">
      <c r="M22" s="12"/>
      <c r="N22" s="12"/>
      <c r="S22" s="31"/>
      <c r="T22" s="31"/>
    </row>
  </sheetData>
  <mergeCells count="7">
    <mergeCell ref="Y12:Y13"/>
    <mergeCell ref="G12:K12"/>
    <mergeCell ref="M12:Q12"/>
    <mergeCell ref="S12:W12"/>
    <mergeCell ref="C3:F4"/>
    <mergeCell ref="C8:D8"/>
    <mergeCell ref="B11:D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04D6-C952-4A20-A102-17D3F6A5256C}">
  <dimension ref="A2:CE42"/>
  <sheetViews>
    <sheetView showGridLines="0" zoomScale="85" zoomScaleNormal="85" workbookViewId="0">
      <selection activeCell="AC16" sqref="AC16"/>
    </sheetView>
  </sheetViews>
  <sheetFormatPr defaultRowHeight="14.4" x14ac:dyDescent="0.3"/>
  <cols>
    <col min="2" max="2" width="10.88671875" customWidth="1"/>
    <col min="4" max="4" width="6.6640625" bestFit="1" customWidth="1"/>
    <col min="5" max="5" width="6.77734375" bestFit="1" customWidth="1"/>
    <col min="6" max="6" width="35.77734375" customWidth="1"/>
    <col min="7" max="7" width="14.21875" customWidth="1"/>
    <col min="8" max="8" width="16.33203125" customWidth="1"/>
    <col min="9" max="9" width="19.5546875" customWidth="1"/>
    <col min="10" max="10" width="16.33203125" customWidth="1"/>
    <col min="11" max="11" width="12.6640625" customWidth="1"/>
    <col min="12" max="12" width="23.33203125" customWidth="1"/>
    <col min="13" max="13" width="20.88671875" customWidth="1"/>
    <col min="14" max="14" width="20.33203125" customWidth="1"/>
    <col min="15" max="15" width="20.88671875" customWidth="1"/>
    <col min="16" max="16" width="16.6640625" customWidth="1"/>
    <col min="17" max="17" width="29.77734375" customWidth="1"/>
    <col min="18" max="18" width="20.77734375" customWidth="1"/>
    <col min="19" max="19" width="18.6640625" customWidth="1"/>
    <col min="20" max="20" width="17.44140625" customWidth="1"/>
    <col min="21" max="21" width="17.33203125" customWidth="1"/>
    <col min="22" max="22" width="18.88671875" customWidth="1"/>
    <col min="23" max="23" width="19.88671875" customWidth="1"/>
    <col min="24" max="24" width="18.5546875" customWidth="1"/>
    <col min="25" max="25" width="22.6640625" customWidth="1"/>
    <col min="26" max="26" width="16" customWidth="1"/>
    <col min="27" max="27" width="19.88671875" customWidth="1"/>
    <col min="29" max="29" width="15.109375" customWidth="1"/>
    <col min="48" max="48" width="15.88671875" customWidth="1"/>
    <col min="49" max="49" width="19.33203125" customWidth="1"/>
    <col min="50" max="50" width="21.6640625" customWidth="1"/>
    <col min="51" max="51" width="17.44140625" customWidth="1"/>
    <col min="52" max="52" width="17.6640625" customWidth="1"/>
    <col min="53" max="53" width="21" customWidth="1"/>
    <col min="54" max="54" width="23.33203125" customWidth="1"/>
    <col min="55" max="55" width="24.5546875" customWidth="1"/>
    <col min="56" max="56" width="19" customWidth="1"/>
    <col min="57" max="57" width="20.109375" customWidth="1"/>
    <col min="58" max="58" width="20.6640625" customWidth="1"/>
    <col min="59" max="59" width="16.5546875" customWidth="1"/>
    <col min="60" max="60" width="21" customWidth="1"/>
    <col min="61" max="61" width="17.77734375" customWidth="1"/>
    <col min="62" max="62" width="17.6640625" customWidth="1"/>
    <col min="63" max="63" width="21.44140625" customWidth="1"/>
    <col min="64" max="64" width="29.21875" customWidth="1"/>
    <col min="65" max="65" width="16.33203125" customWidth="1"/>
    <col min="66" max="66" width="17.5546875" customWidth="1"/>
    <col min="67" max="67" width="19" customWidth="1"/>
    <col min="68" max="68" width="17" customWidth="1"/>
    <col min="69" max="69" width="18.5546875" customWidth="1"/>
    <col min="70" max="70" width="16" customWidth="1"/>
    <col min="71" max="71" width="14.109375" customWidth="1"/>
    <col min="72" max="72" width="19.33203125" customWidth="1"/>
    <col min="73" max="73" width="18.21875" customWidth="1"/>
    <col min="74" max="74" width="15.109375" customWidth="1"/>
    <col min="75" max="75" width="16.33203125" customWidth="1"/>
    <col min="76" max="76" width="22.109375" customWidth="1"/>
    <col min="77" max="77" width="26.77734375" customWidth="1"/>
    <col min="78" max="78" width="27.33203125" customWidth="1"/>
    <col min="79" max="79" width="16.6640625" customWidth="1"/>
    <col min="80" max="80" width="16.44140625" customWidth="1"/>
    <col min="81" max="81" width="15.77734375" customWidth="1"/>
    <col min="82" max="82" width="18.88671875" customWidth="1"/>
    <col min="83" max="83" width="20.77734375" customWidth="1"/>
  </cols>
  <sheetData>
    <row r="2" spans="1:29" ht="16.2" x14ac:dyDescent="0.3">
      <c r="B2" s="14" t="s">
        <v>0</v>
      </c>
      <c r="C2" s="16" t="s">
        <v>105</v>
      </c>
      <c r="D2" s="16"/>
      <c r="E2" s="15"/>
      <c r="F2" s="13"/>
      <c r="G2" s="26"/>
    </row>
    <row r="3" spans="1:29" x14ac:dyDescent="0.3">
      <c r="B3" s="14" t="s">
        <v>1</v>
      </c>
      <c r="C3" s="125" t="s">
        <v>2</v>
      </c>
      <c r="D3" s="125"/>
      <c r="E3" s="125"/>
      <c r="F3" s="125"/>
      <c r="G3" s="24"/>
    </row>
    <row r="4" spans="1:29" x14ac:dyDescent="0.3">
      <c r="B4" s="14"/>
      <c r="C4" s="125"/>
      <c r="D4" s="125"/>
      <c r="E4" s="125"/>
      <c r="F4" s="125"/>
      <c r="G4" s="24"/>
    </row>
    <row r="5" spans="1:29" x14ac:dyDescent="0.3">
      <c r="B5" s="14"/>
      <c r="C5" s="17"/>
      <c r="D5" s="17"/>
      <c r="E5" s="17"/>
      <c r="F5" s="17"/>
      <c r="G5" s="24"/>
    </row>
    <row r="6" spans="1:29" ht="16.2" x14ac:dyDescent="0.3">
      <c r="B6" s="19" t="s">
        <v>3</v>
      </c>
      <c r="C6" s="23" t="s">
        <v>106</v>
      </c>
      <c r="D6" s="23"/>
      <c r="E6" s="18"/>
      <c r="F6" s="18"/>
      <c r="G6" s="26"/>
    </row>
    <row r="7" spans="1:29" x14ac:dyDescent="0.3">
      <c r="B7" s="19" t="s">
        <v>4</v>
      </c>
      <c r="C7" s="20" t="s">
        <v>5</v>
      </c>
      <c r="D7" s="20"/>
      <c r="E7" s="18"/>
      <c r="F7" s="18"/>
      <c r="G7" s="26"/>
    </row>
    <row r="8" spans="1:29" x14ac:dyDescent="0.3">
      <c r="B8" s="19" t="s">
        <v>6</v>
      </c>
      <c r="C8" s="126" t="s">
        <v>7</v>
      </c>
      <c r="D8" s="126"/>
      <c r="E8" s="18"/>
      <c r="F8" s="18"/>
      <c r="G8" s="26"/>
    </row>
    <row r="10" spans="1:29" ht="16.2" x14ac:dyDescent="0.3">
      <c r="A10" s="1"/>
      <c r="B10" s="128" t="s">
        <v>114</v>
      </c>
      <c r="C10" s="128"/>
      <c r="D10" s="128"/>
      <c r="E10" s="128"/>
      <c r="F10" s="128"/>
      <c r="G10" s="42"/>
      <c r="H10" s="3">
        <v>1</v>
      </c>
      <c r="I10" s="3">
        <v>2</v>
      </c>
      <c r="J10" s="3">
        <v>3</v>
      </c>
      <c r="K10" s="3">
        <v>4</v>
      </c>
      <c r="L10" s="3">
        <v>5</v>
      </c>
      <c r="M10" s="3">
        <v>6</v>
      </c>
      <c r="N10" s="3">
        <v>7</v>
      </c>
      <c r="O10" s="3">
        <v>8</v>
      </c>
      <c r="P10" s="3">
        <v>9</v>
      </c>
      <c r="Q10" s="3">
        <v>10</v>
      </c>
      <c r="R10" s="3">
        <v>11</v>
      </c>
      <c r="S10" s="3">
        <v>12</v>
      </c>
      <c r="T10" s="3">
        <v>13</v>
      </c>
      <c r="U10" s="3">
        <v>14</v>
      </c>
      <c r="V10" s="3">
        <v>15</v>
      </c>
      <c r="W10" s="3">
        <v>16</v>
      </c>
      <c r="X10" s="3">
        <v>17</v>
      </c>
      <c r="Y10" s="3">
        <v>18</v>
      </c>
      <c r="Z10" s="3">
        <v>19</v>
      </c>
      <c r="AA10" s="3">
        <v>20</v>
      </c>
      <c r="AB10" s="3"/>
    </row>
    <row r="11" spans="1:29" s="41" customFormat="1" ht="30.6" customHeight="1" x14ac:dyDescent="0.3">
      <c r="A11" s="40"/>
      <c r="B11" s="4" t="s">
        <v>100</v>
      </c>
      <c r="C11" s="4" t="s">
        <v>9</v>
      </c>
      <c r="D11" s="4" t="s">
        <v>10</v>
      </c>
      <c r="E11" s="4" t="s">
        <v>11</v>
      </c>
      <c r="F11" s="129" t="s">
        <v>12</v>
      </c>
      <c r="G11" s="130"/>
      <c r="H11" s="4" t="s">
        <v>248</v>
      </c>
      <c r="I11" s="4" t="s">
        <v>249</v>
      </c>
      <c r="J11" s="4" t="s">
        <v>250</v>
      </c>
      <c r="K11" s="4" t="s">
        <v>251</v>
      </c>
      <c r="L11" s="4" t="s">
        <v>252</v>
      </c>
      <c r="M11" s="4" t="s">
        <v>253</v>
      </c>
      <c r="N11" s="4" t="s">
        <v>254</v>
      </c>
      <c r="O11" s="4" t="s">
        <v>255</v>
      </c>
      <c r="P11" s="4" t="s">
        <v>256</v>
      </c>
      <c r="Q11" s="4" t="s">
        <v>257</v>
      </c>
      <c r="R11" s="4" t="s">
        <v>258</v>
      </c>
      <c r="S11" s="4" t="s">
        <v>259</v>
      </c>
      <c r="T11" s="4" t="s">
        <v>260</v>
      </c>
      <c r="U11" s="4" t="s">
        <v>261</v>
      </c>
      <c r="V11" s="4" t="s">
        <v>262</v>
      </c>
      <c r="W11" s="4" t="s">
        <v>263</v>
      </c>
      <c r="X11" s="4" t="s">
        <v>264</v>
      </c>
      <c r="Y11" s="4" t="s">
        <v>265</v>
      </c>
      <c r="Z11" s="4" t="s">
        <v>266</v>
      </c>
      <c r="AA11" s="4" t="s">
        <v>267</v>
      </c>
      <c r="AC11" s="4" t="s">
        <v>115</v>
      </c>
    </row>
    <row r="12" spans="1:29" x14ac:dyDescent="0.3">
      <c r="B12" s="27">
        <v>2012</v>
      </c>
      <c r="C12" s="27" t="s">
        <v>101</v>
      </c>
      <c r="D12" s="32" t="s">
        <v>97</v>
      </c>
      <c r="E12" s="28" t="s">
        <v>98</v>
      </c>
      <c r="F12" s="131" t="s">
        <v>99</v>
      </c>
      <c r="G12" s="132"/>
      <c r="H12" s="34">
        <v>56.81318681318681</v>
      </c>
      <c r="I12" s="34">
        <v>11.164835164835164</v>
      </c>
      <c r="J12" s="34">
        <v>47.219780219780219</v>
      </c>
      <c r="K12" s="34">
        <v>4.5384615384615383</v>
      </c>
      <c r="L12" s="34">
        <v>0.19780219780219779</v>
      </c>
      <c r="M12" s="34">
        <v>0.69230769230769229</v>
      </c>
      <c r="N12" s="34">
        <v>9.780219780219781</v>
      </c>
      <c r="O12" s="34">
        <v>3.5824175824175826</v>
      </c>
      <c r="P12" s="34">
        <v>81.021978021978029</v>
      </c>
      <c r="Q12" s="34">
        <v>36.340659340659343</v>
      </c>
      <c r="R12" s="34">
        <v>29.164835164835164</v>
      </c>
      <c r="S12" s="34">
        <v>54.318681318681321</v>
      </c>
      <c r="T12" s="34">
        <v>30.296703296703296</v>
      </c>
      <c r="U12" s="34">
        <v>9.6923076923076916</v>
      </c>
      <c r="V12" s="34">
        <v>1.3626373626373627</v>
      </c>
      <c r="W12" s="34">
        <v>27.989010989010989</v>
      </c>
      <c r="X12" s="34">
        <v>164.92307692307693</v>
      </c>
      <c r="Y12" s="34">
        <v>9.8681318681318686</v>
      </c>
      <c r="Z12" s="34">
        <v>0</v>
      </c>
      <c r="AA12" s="34">
        <v>7.6373626373626378</v>
      </c>
      <c r="AC12" s="34">
        <f>SUM(H12:AA12)</f>
        <v>586.60439560439568</v>
      </c>
    </row>
    <row r="13" spans="1:29" x14ac:dyDescent="0.3">
      <c r="B13" s="27">
        <v>2012</v>
      </c>
      <c r="C13" s="27" t="s">
        <v>102</v>
      </c>
      <c r="D13" s="32" t="s">
        <v>97</v>
      </c>
      <c r="E13" s="28" t="s">
        <v>98</v>
      </c>
      <c r="F13" s="131" t="s">
        <v>99</v>
      </c>
      <c r="G13" s="132"/>
      <c r="H13" s="34">
        <v>56.46153846153846</v>
      </c>
      <c r="I13" s="34">
        <v>9.6593406593406588</v>
      </c>
      <c r="J13" s="34">
        <v>47.285714285714285</v>
      </c>
      <c r="K13" s="34">
        <v>3.9230769230769229</v>
      </c>
      <c r="L13" s="34">
        <v>0.10989010989010989</v>
      </c>
      <c r="M13" s="34">
        <v>0.64835164835164838</v>
      </c>
      <c r="N13" s="34">
        <v>8.9890109890109891</v>
      </c>
      <c r="O13" s="34">
        <v>4.1538461538461542</v>
      </c>
      <c r="P13" s="34">
        <v>64.659340659340657</v>
      </c>
      <c r="Q13" s="34">
        <v>34.318681318681321</v>
      </c>
      <c r="R13" s="34">
        <v>29.164835164835164</v>
      </c>
      <c r="S13" s="34">
        <v>58.945054945054942</v>
      </c>
      <c r="T13" s="34">
        <v>28.12087912087912</v>
      </c>
      <c r="U13" s="34">
        <v>7.9230769230769234</v>
      </c>
      <c r="V13" s="34">
        <v>2.8681318681318682</v>
      </c>
      <c r="W13" s="34">
        <v>28.791208791208792</v>
      </c>
      <c r="X13" s="34">
        <v>164.19780219780219</v>
      </c>
      <c r="Y13" s="34">
        <v>8.5054945054945055</v>
      </c>
      <c r="Z13" s="34">
        <v>0.48351648351648352</v>
      </c>
      <c r="AA13" s="34">
        <v>9.1098901098901095</v>
      </c>
      <c r="AC13" s="34">
        <f t="shared" ref="AC13:AC15" si="0">SUM(H13:AA13)</f>
        <v>568.31868131868134</v>
      </c>
    </row>
    <row r="14" spans="1:29" x14ac:dyDescent="0.3">
      <c r="B14" s="27">
        <v>2012</v>
      </c>
      <c r="C14" s="27" t="s">
        <v>103</v>
      </c>
      <c r="D14" s="32" t="s">
        <v>97</v>
      </c>
      <c r="E14" s="28" t="s">
        <v>98</v>
      </c>
      <c r="F14" s="131" t="s">
        <v>99</v>
      </c>
      <c r="G14" s="132"/>
      <c r="H14" s="34">
        <v>55.913043478260867</v>
      </c>
      <c r="I14" s="34">
        <v>10.413043478260869</v>
      </c>
      <c r="J14" s="34">
        <v>51.521739130434781</v>
      </c>
      <c r="K14" s="34">
        <v>4.8152173913043477</v>
      </c>
      <c r="L14" s="34">
        <v>1.1304347826086956</v>
      </c>
      <c r="M14" s="34">
        <v>0.81521739130434778</v>
      </c>
      <c r="N14" s="34">
        <v>6.5869565217391308</v>
      </c>
      <c r="O14" s="34">
        <v>3.8804347826086958</v>
      </c>
      <c r="P14" s="34">
        <v>51.369565217391305</v>
      </c>
      <c r="Q14" s="34">
        <v>32.945652173913047</v>
      </c>
      <c r="R14" s="34">
        <v>30.119565217391305</v>
      </c>
      <c r="S14" s="34">
        <v>66.652173913043484</v>
      </c>
      <c r="T14" s="34">
        <v>30.510869565217391</v>
      </c>
      <c r="U14" s="34">
        <v>5.3478260869565215</v>
      </c>
      <c r="V14" s="34">
        <v>6.3586956521739131</v>
      </c>
      <c r="W14" s="34">
        <v>24.391304347826086</v>
      </c>
      <c r="X14" s="34">
        <v>153.35869565217391</v>
      </c>
      <c r="Y14" s="34">
        <v>7.8260869565217392</v>
      </c>
      <c r="Z14" s="34">
        <v>3.347826086956522</v>
      </c>
      <c r="AA14" s="34">
        <v>7.4130434782608692</v>
      </c>
      <c r="AC14" s="34">
        <f t="shared" si="0"/>
        <v>554.71739130434776</v>
      </c>
    </row>
    <row r="15" spans="1:29" x14ac:dyDescent="0.3">
      <c r="B15" s="27">
        <v>2012</v>
      </c>
      <c r="C15" s="27" t="s">
        <v>104</v>
      </c>
      <c r="D15" s="32" t="s">
        <v>97</v>
      </c>
      <c r="E15" s="28" t="s">
        <v>98</v>
      </c>
      <c r="F15" s="131" t="s">
        <v>99</v>
      </c>
      <c r="G15" s="132"/>
      <c r="H15" s="34">
        <v>60.413043478260867</v>
      </c>
      <c r="I15" s="34">
        <v>8.5217391304347831</v>
      </c>
      <c r="J15" s="34">
        <v>50.934782608695649</v>
      </c>
      <c r="K15" s="34">
        <v>3.9130434782608696</v>
      </c>
      <c r="L15" s="34">
        <v>0.15217391304347827</v>
      </c>
      <c r="M15" s="34">
        <v>0.45652173913043476</v>
      </c>
      <c r="N15" s="34">
        <v>6.9239130434782608</v>
      </c>
      <c r="O15" s="34">
        <v>3.2173913043478262</v>
      </c>
      <c r="P15" s="34">
        <v>56.826086956521742</v>
      </c>
      <c r="Q15" s="34">
        <v>31.358695652173914</v>
      </c>
      <c r="R15" s="34">
        <v>31.217391304347824</v>
      </c>
      <c r="S15" s="34">
        <v>83.586956521739125</v>
      </c>
      <c r="T15" s="34">
        <v>32.445652173913047</v>
      </c>
      <c r="U15" s="34">
        <v>4.5978260869565215</v>
      </c>
      <c r="V15" s="34">
        <v>5.5434782608695654</v>
      </c>
      <c r="W15" s="34">
        <v>29.641304347826086</v>
      </c>
      <c r="X15" s="34">
        <v>153.82608695652175</v>
      </c>
      <c r="Y15" s="34">
        <v>9.0869565217391308</v>
      </c>
      <c r="Z15" s="34">
        <v>3.8804347826086958</v>
      </c>
      <c r="AA15" s="34">
        <v>6.6630434782608692</v>
      </c>
      <c r="AC15" s="34">
        <f t="shared" si="0"/>
        <v>583.20652173913049</v>
      </c>
    </row>
    <row r="16" spans="1:29" x14ac:dyDescent="0.3">
      <c r="A16" s="1"/>
      <c r="B16" s="5">
        <v>2012</v>
      </c>
      <c r="C16" s="5" t="s">
        <v>112</v>
      </c>
      <c r="D16" s="32" t="s">
        <v>97</v>
      </c>
      <c r="E16" s="28" t="s">
        <v>98</v>
      </c>
      <c r="F16" s="35" t="str">
        <f>F12</f>
        <v>ROYAL UNITED HOSPITAL BATH NHS TRUST</v>
      </c>
      <c r="G16" s="35"/>
      <c r="H16" s="36">
        <f t="shared" ref="H16:AA16" si="1">IF(AVERAGE(H12:H15)&lt;1,1,AVERAGE(H12:H15))</f>
        <v>57.400203057811751</v>
      </c>
      <c r="I16" s="36">
        <f t="shared" si="1"/>
        <v>9.9397396082178684</v>
      </c>
      <c r="J16" s="36">
        <f t="shared" si="1"/>
        <v>49.240504061156237</v>
      </c>
      <c r="K16" s="36">
        <f t="shared" si="1"/>
        <v>4.2974498327759196</v>
      </c>
      <c r="L16" s="36">
        <f t="shared" si="1"/>
        <v>1</v>
      </c>
      <c r="M16" s="36">
        <f t="shared" si="1"/>
        <v>1</v>
      </c>
      <c r="N16" s="36">
        <f t="shared" si="1"/>
        <v>8.0700250836120393</v>
      </c>
      <c r="O16" s="36">
        <f t="shared" si="1"/>
        <v>3.7085224558050647</v>
      </c>
      <c r="P16" s="36">
        <f t="shared" si="1"/>
        <v>63.469242713807937</v>
      </c>
      <c r="Q16" s="36">
        <f t="shared" si="1"/>
        <v>33.74092212135691</v>
      </c>
      <c r="R16" s="36">
        <f t="shared" si="1"/>
        <v>29.916656712852365</v>
      </c>
      <c r="S16" s="36">
        <f t="shared" si="1"/>
        <v>65.875716674629714</v>
      </c>
      <c r="T16" s="36">
        <f t="shared" si="1"/>
        <v>30.343526039178212</v>
      </c>
      <c r="U16" s="36">
        <f t="shared" si="1"/>
        <v>6.8902591973244149</v>
      </c>
      <c r="V16" s="36">
        <f t="shared" si="1"/>
        <v>4.0332357859531776</v>
      </c>
      <c r="W16" s="36">
        <f t="shared" si="1"/>
        <v>27.703207118967988</v>
      </c>
      <c r="X16" s="36">
        <f t="shared" si="1"/>
        <v>159.0764154323937</v>
      </c>
      <c r="Y16" s="36">
        <f t="shared" si="1"/>
        <v>8.8216674629718099</v>
      </c>
      <c r="Z16" s="36">
        <f t="shared" si="1"/>
        <v>1.9279443382704253</v>
      </c>
      <c r="AA16" s="36">
        <f t="shared" si="1"/>
        <v>7.7058349259436216</v>
      </c>
      <c r="AC16" s="39">
        <f>SUM(H16:AA16)</f>
        <v>574.16107262302921</v>
      </c>
    </row>
    <row r="18" spans="6:27" x14ac:dyDescent="0.3">
      <c r="F18" s="4" t="s">
        <v>116</v>
      </c>
      <c r="G18" s="4">
        <f>SUM(H18:AA18)</f>
        <v>0.99999999999999978</v>
      </c>
      <c r="H18" s="46">
        <f>H16/AC$16</f>
        <v>9.9972300099659295E-2</v>
      </c>
      <c r="I18" s="46">
        <f t="shared" ref="I18:AA18" si="2">I16/$AC$16</f>
        <v>1.7311761598202073E-2</v>
      </c>
      <c r="J18" s="46">
        <f t="shared" si="2"/>
        <v>8.5760784576013133E-2</v>
      </c>
      <c r="K18" s="46">
        <f t="shared" si="2"/>
        <v>7.4847460715913947E-3</v>
      </c>
      <c r="L18" s="46">
        <f t="shared" si="2"/>
        <v>1.7416715407604084E-3</v>
      </c>
      <c r="M18" s="46">
        <f t="shared" si="2"/>
        <v>1.7416715407604084E-3</v>
      </c>
      <c r="N18" s="46">
        <f t="shared" si="2"/>
        <v>1.4055333021349724E-2</v>
      </c>
      <c r="O18" s="46">
        <f t="shared" si="2"/>
        <v>6.45902801954658E-3</v>
      </c>
      <c r="P18" s="46">
        <f t="shared" si="2"/>
        <v>0.11054257374825419</v>
      </c>
      <c r="Q18" s="46">
        <f t="shared" si="2"/>
        <v>5.8765603817780634E-2</v>
      </c>
      <c r="R18" s="46">
        <f t="shared" si="2"/>
        <v>5.2104989591473791E-2</v>
      </c>
      <c r="S18" s="46">
        <f t="shared" si="2"/>
        <v>0.11473386095939846</v>
      </c>
      <c r="T18" s="46">
        <f t="shared" si="2"/>
        <v>5.2848455748759085E-2</v>
      </c>
      <c r="U18" s="46">
        <f t="shared" si="2"/>
        <v>1.2000568352442589E-2</v>
      </c>
      <c r="V18" s="46">
        <f t="shared" si="2"/>
        <v>7.0245719855710877E-3</v>
      </c>
      <c r="W18" s="46">
        <f t="shared" si="2"/>
        <v>4.8249887426897689E-2</v>
      </c>
      <c r="X18" s="46">
        <f t="shared" si="2"/>
        <v>0.27705886556477993</v>
      </c>
      <c r="Y18" s="46">
        <f t="shared" si="2"/>
        <v>1.5364447162310075E-2</v>
      </c>
      <c r="Z18" s="46">
        <f t="shared" si="2"/>
        <v>3.3578457861357575E-3</v>
      </c>
      <c r="AA18" s="46">
        <f t="shared" si="2"/>
        <v>1.3421033388313595E-2</v>
      </c>
    </row>
    <row r="21" spans="6:27" x14ac:dyDescent="0.3">
      <c r="F21" s="4" t="s">
        <v>117</v>
      </c>
      <c r="G21" s="43">
        <f>'NHS Trusted by Sector'!G14</f>
        <v>602.32599737219311</v>
      </c>
      <c r="H21" s="44">
        <f>ROUND(H18*$G$21,0)</f>
        <v>60</v>
      </c>
      <c r="I21" s="44">
        <f t="shared" ref="I21:AA21" si="3">ROUND(I18*$G$21,0)</f>
        <v>10</v>
      </c>
      <c r="J21" s="44">
        <f t="shared" si="3"/>
        <v>52</v>
      </c>
      <c r="K21" s="44">
        <f t="shared" si="3"/>
        <v>5</v>
      </c>
      <c r="L21" s="44">
        <f t="shared" si="3"/>
        <v>1</v>
      </c>
      <c r="M21" s="44">
        <f t="shared" si="3"/>
        <v>1</v>
      </c>
      <c r="N21" s="44">
        <f t="shared" si="3"/>
        <v>8</v>
      </c>
      <c r="O21" s="44">
        <f t="shared" si="3"/>
        <v>4</v>
      </c>
      <c r="P21" s="44">
        <f t="shared" si="3"/>
        <v>67</v>
      </c>
      <c r="Q21" s="44">
        <f t="shared" si="3"/>
        <v>35</v>
      </c>
      <c r="R21" s="44">
        <f t="shared" si="3"/>
        <v>31</v>
      </c>
      <c r="S21" s="44">
        <f t="shared" si="3"/>
        <v>69</v>
      </c>
      <c r="T21" s="44">
        <f t="shared" si="3"/>
        <v>32</v>
      </c>
      <c r="U21" s="44">
        <f t="shared" si="3"/>
        <v>7</v>
      </c>
      <c r="V21" s="44">
        <f t="shared" si="3"/>
        <v>4</v>
      </c>
      <c r="W21" s="44">
        <f t="shared" si="3"/>
        <v>29</v>
      </c>
      <c r="X21" s="44">
        <f t="shared" si="3"/>
        <v>167</v>
      </c>
      <c r="Y21" s="44">
        <f t="shared" si="3"/>
        <v>9</v>
      </c>
      <c r="Z21" s="44">
        <f t="shared" si="3"/>
        <v>2</v>
      </c>
      <c r="AA21" s="44">
        <f t="shared" si="3"/>
        <v>8</v>
      </c>
    </row>
    <row r="22" spans="6:27" x14ac:dyDescent="0.3">
      <c r="F22" s="4" t="s">
        <v>118</v>
      </c>
      <c r="G22" s="43">
        <f>'NHS Trusted by Sector'!M14</f>
        <v>573.21174749163879</v>
      </c>
      <c r="H22" s="44">
        <f>ROUND(H18*$G$22,0)</f>
        <v>57</v>
      </c>
      <c r="I22" s="44">
        <f t="shared" ref="I22:AA22" si="4">ROUND(I18*$G$22,0)</f>
        <v>10</v>
      </c>
      <c r="J22" s="44">
        <f t="shared" si="4"/>
        <v>49</v>
      </c>
      <c r="K22" s="44">
        <f t="shared" si="4"/>
        <v>4</v>
      </c>
      <c r="L22" s="44">
        <v>0</v>
      </c>
      <c r="M22" s="44">
        <f t="shared" si="4"/>
        <v>1</v>
      </c>
      <c r="N22" s="44">
        <f t="shared" si="4"/>
        <v>8</v>
      </c>
      <c r="O22" s="44">
        <f t="shared" si="4"/>
        <v>4</v>
      </c>
      <c r="P22" s="44">
        <f t="shared" si="4"/>
        <v>63</v>
      </c>
      <c r="Q22" s="44">
        <f t="shared" si="4"/>
        <v>34</v>
      </c>
      <c r="R22" s="44">
        <f t="shared" si="4"/>
        <v>30</v>
      </c>
      <c r="S22" s="44">
        <f t="shared" si="4"/>
        <v>66</v>
      </c>
      <c r="T22" s="44">
        <f t="shared" si="4"/>
        <v>30</v>
      </c>
      <c r="U22" s="44">
        <f t="shared" si="4"/>
        <v>7</v>
      </c>
      <c r="V22" s="44">
        <f t="shared" si="4"/>
        <v>4</v>
      </c>
      <c r="W22" s="44">
        <f t="shared" si="4"/>
        <v>28</v>
      </c>
      <c r="X22" s="44">
        <f t="shared" si="4"/>
        <v>159</v>
      </c>
      <c r="Y22" s="44">
        <f t="shared" si="4"/>
        <v>9</v>
      </c>
      <c r="Z22" s="44">
        <f t="shared" si="4"/>
        <v>2</v>
      </c>
      <c r="AA22" s="44">
        <f t="shared" si="4"/>
        <v>8</v>
      </c>
    </row>
    <row r="23" spans="6:27" x14ac:dyDescent="0.3">
      <c r="F23" s="4" t="s">
        <v>120</v>
      </c>
      <c r="G23" s="43">
        <f>SUM(H23:AA23)</f>
        <v>1174</v>
      </c>
      <c r="H23" s="44">
        <f>SUM(H21:H22)</f>
        <v>117</v>
      </c>
      <c r="I23" s="44">
        <f t="shared" ref="I23:AA23" si="5">SUM(I21:I22)</f>
        <v>20</v>
      </c>
      <c r="J23" s="44">
        <f t="shared" si="5"/>
        <v>101</v>
      </c>
      <c r="K23" s="44">
        <f t="shared" si="5"/>
        <v>9</v>
      </c>
      <c r="L23" s="44">
        <f t="shared" si="5"/>
        <v>1</v>
      </c>
      <c r="M23" s="44">
        <f t="shared" si="5"/>
        <v>2</v>
      </c>
      <c r="N23" s="44">
        <f t="shared" si="5"/>
        <v>16</v>
      </c>
      <c r="O23" s="44">
        <f t="shared" si="5"/>
        <v>8</v>
      </c>
      <c r="P23" s="44">
        <f t="shared" si="5"/>
        <v>130</v>
      </c>
      <c r="Q23" s="44">
        <f t="shared" si="5"/>
        <v>69</v>
      </c>
      <c r="R23" s="44">
        <f t="shared" si="5"/>
        <v>61</v>
      </c>
      <c r="S23" s="44">
        <f t="shared" si="5"/>
        <v>135</v>
      </c>
      <c r="T23" s="44">
        <f t="shared" si="5"/>
        <v>62</v>
      </c>
      <c r="U23" s="44">
        <f t="shared" si="5"/>
        <v>14</v>
      </c>
      <c r="V23" s="44">
        <f t="shared" si="5"/>
        <v>8</v>
      </c>
      <c r="W23" s="44">
        <f t="shared" si="5"/>
        <v>57</v>
      </c>
      <c r="X23" s="44">
        <f t="shared" si="5"/>
        <v>326</v>
      </c>
      <c r="Y23" s="44">
        <f t="shared" si="5"/>
        <v>18</v>
      </c>
      <c r="Z23" s="44">
        <f t="shared" si="5"/>
        <v>4</v>
      </c>
      <c r="AA23" s="44">
        <f t="shared" si="5"/>
        <v>16</v>
      </c>
    </row>
    <row r="34" spans="1:83" ht="16.2" x14ac:dyDescent="0.3">
      <c r="A34" s="1"/>
      <c r="B34" s="128" t="s">
        <v>113</v>
      </c>
      <c r="C34" s="128"/>
      <c r="D34" s="128"/>
      <c r="E34" s="128"/>
      <c r="F34" s="128"/>
      <c r="G34" s="4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</row>
    <row r="35" spans="1:83" ht="88.2" x14ac:dyDescent="0.3">
      <c r="A35" s="1"/>
      <c r="B35" s="4" t="s">
        <v>100</v>
      </c>
      <c r="C35" s="4" t="s">
        <v>9</v>
      </c>
      <c r="D35" s="4" t="s">
        <v>10</v>
      </c>
      <c r="E35" s="4" t="s">
        <v>11</v>
      </c>
      <c r="F35" s="4" t="s">
        <v>12</v>
      </c>
      <c r="G35" s="4"/>
      <c r="H35" s="4" t="s">
        <v>13</v>
      </c>
      <c r="I35" s="4" t="s">
        <v>14</v>
      </c>
      <c r="J35" s="4" t="s">
        <v>15</v>
      </c>
      <c r="K35" s="4" t="s">
        <v>16</v>
      </c>
      <c r="L35" s="4" t="s">
        <v>17</v>
      </c>
      <c r="M35" s="4" t="s">
        <v>18</v>
      </c>
      <c r="N35" s="4" t="s">
        <v>19</v>
      </c>
      <c r="O35" s="4" t="s">
        <v>20</v>
      </c>
      <c r="P35" s="4" t="s">
        <v>21</v>
      </c>
      <c r="Q35" s="4" t="s">
        <v>22</v>
      </c>
      <c r="R35" s="4" t="s">
        <v>23</v>
      </c>
      <c r="S35" s="4" t="s">
        <v>24</v>
      </c>
      <c r="T35" s="4" t="s">
        <v>25</v>
      </c>
      <c r="U35" s="4" t="s">
        <v>26</v>
      </c>
      <c r="V35" s="4" t="s">
        <v>27</v>
      </c>
      <c r="W35" s="4" t="s">
        <v>28</v>
      </c>
      <c r="X35" s="4" t="s">
        <v>29</v>
      </c>
      <c r="Y35" s="4" t="s">
        <v>30</v>
      </c>
      <c r="Z35" s="4" t="s">
        <v>31</v>
      </c>
      <c r="AA35" s="4" t="s">
        <v>32</v>
      </c>
      <c r="AB35" s="4" t="s">
        <v>33</v>
      </c>
      <c r="AC35" s="4" t="s">
        <v>34</v>
      </c>
      <c r="AD35" s="4" t="s">
        <v>35</v>
      </c>
      <c r="AE35" s="4" t="s">
        <v>36</v>
      </c>
      <c r="AF35" s="4" t="s">
        <v>37</v>
      </c>
      <c r="AG35" s="4" t="s">
        <v>38</v>
      </c>
      <c r="AH35" s="4" t="s">
        <v>39</v>
      </c>
      <c r="AI35" s="4" t="s">
        <v>40</v>
      </c>
      <c r="AJ35" s="4" t="s">
        <v>41</v>
      </c>
      <c r="AK35" s="4" t="s">
        <v>42</v>
      </c>
      <c r="AL35" s="4" t="s">
        <v>43</v>
      </c>
      <c r="AM35" s="4" t="s">
        <v>44</v>
      </c>
      <c r="AN35" s="4" t="s">
        <v>45</v>
      </c>
      <c r="AO35" s="4" t="s">
        <v>46</v>
      </c>
      <c r="AP35" s="4" t="s">
        <v>47</v>
      </c>
      <c r="AQ35" s="4" t="s">
        <v>48</v>
      </c>
      <c r="AR35" s="4" t="s">
        <v>49</v>
      </c>
      <c r="AS35" s="4" t="s">
        <v>50</v>
      </c>
      <c r="AT35" s="4" t="s">
        <v>51</v>
      </c>
      <c r="AU35" s="4" t="s">
        <v>52</v>
      </c>
      <c r="AV35" s="4" t="s">
        <v>53</v>
      </c>
      <c r="AW35" s="4" t="s">
        <v>54</v>
      </c>
      <c r="AX35" s="4" t="s">
        <v>55</v>
      </c>
      <c r="AY35" s="4" t="s">
        <v>56</v>
      </c>
      <c r="AZ35" s="4" t="s">
        <v>57</v>
      </c>
      <c r="BA35" s="4" t="s">
        <v>58</v>
      </c>
      <c r="BB35" s="4" t="s">
        <v>59</v>
      </c>
      <c r="BC35" s="4" t="s">
        <v>60</v>
      </c>
      <c r="BD35" s="4" t="s">
        <v>61</v>
      </c>
      <c r="BE35" s="4" t="s">
        <v>62</v>
      </c>
      <c r="BF35" s="4" t="s">
        <v>63</v>
      </c>
      <c r="BG35" s="4" t="s">
        <v>64</v>
      </c>
      <c r="BH35" s="4" t="s">
        <v>65</v>
      </c>
      <c r="BI35" s="4" t="s">
        <v>66</v>
      </c>
      <c r="BJ35" s="4" t="s">
        <v>67</v>
      </c>
      <c r="BK35" s="4" t="s">
        <v>68</v>
      </c>
      <c r="BL35" s="4" t="s">
        <v>69</v>
      </c>
      <c r="BM35" s="4" t="s">
        <v>70</v>
      </c>
      <c r="BN35" s="4" t="s">
        <v>71</v>
      </c>
      <c r="BO35" s="4" t="s">
        <v>72</v>
      </c>
      <c r="BP35" s="4" t="s">
        <v>73</v>
      </c>
      <c r="BQ35" s="4" t="s">
        <v>74</v>
      </c>
      <c r="BR35" s="4" t="s">
        <v>75</v>
      </c>
      <c r="BS35" s="4" t="s">
        <v>76</v>
      </c>
      <c r="BT35" s="4" t="s">
        <v>77</v>
      </c>
      <c r="BU35" s="4" t="s">
        <v>78</v>
      </c>
      <c r="BV35" s="4" t="s">
        <v>79</v>
      </c>
      <c r="BW35" s="4" t="s">
        <v>80</v>
      </c>
      <c r="BX35" s="4" t="s">
        <v>81</v>
      </c>
      <c r="BY35" s="4" t="s">
        <v>82</v>
      </c>
      <c r="BZ35" s="4" t="s">
        <v>83</v>
      </c>
      <c r="CA35" s="4" t="s">
        <v>84</v>
      </c>
      <c r="CB35" s="4" t="s">
        <v>85</v>
      </c>
      <c r="CC35" s="4" t="s">
        <v>86</v>
      </c>
      <c r="CD35" s="4" t="s">
        <v>87</v>
      </c>
      <c r="CE35" s="4" t="s">
        <v>88</v>
      </c>
    </row>
    <row r="36" spans="1:83" x14ac:dyDescent="0.3">
      <c r="A36" s="1"/>
      <c r="B36" s="5">
        <v>2012</v>
      </c>
      <c r="C36" s="5" t="s">
        <v>112</v>
      </c>
      <c r="D36" s="6"/>
      <c r="E36" s="7"/>
      <c r="F36" s="35" t="str">
        <f>F39</f>
        <v>ROYAL UNITED HOSPITAL BATH NHS TRUST</v>
      </c>
      <c r="G36" s="35"/>
      <c r="H36" s="8">
        <f>AVERAGE(H39:H42)</f>
        <v>57.400203057811751</v>
      </c>
      <c r="I36" s="8">
        <f t="shared" ref="I36:BT36" si="6">AVERAGE(I39:I42)</f>
        <v>9.9397396082178684</v>
      </c>
      <c r="J36" s="8">
        <f t="shared" si="6"/>
        <v>49.240504061156237</v>
      </c>
      <c r="K36" s="8">
        <f t="shared" si="6"/>
        <v>4.2974498327759196</v>
      </c>
      <c r="L36" s="8">
        <f t="shared" si="6"/>
        <v>0.39757525083612039</v>
      </c>
      <c r="M36" s="8">
        <f t="shared" si="6"/>
        <v>0.65309961777353076</v>
      </c>
      <c r="N36" s="8">
        <f t="shared" si="6"/>
        <v>0</v>
      </c>
      <c r="O36" s="8">
        <f t="shared" si="6"/>
        <v>0</v>
      </c>
      <c r="P36" s="8">
        <f t="shared" si="6"/>
        <v>0</v>
      </c>
      <c r="Q36" s="8">
        <f t="shared" si="6"/>
        <v>0</v>
      </c>
      <c r="R36" s="8">
        <f t="shared" si="6"/>
        <v>0</v>
      </c>
      <c r="S36" s="8">
        <f t="shared" si="6"/>
        <v>0</v>
      </c>
      <c r="T36" s="8">
        <f t="shared" si="6"/>
        <v>0</v>
      </c>
      <c r="U36" s="8">
        <f t="shared" si="6"/>
        <v>0</v>
      </c>
      <c r="V36" s="8">
        <f t="shared" si="6"/>
        <v>0</v>
      </c>
      <c r="W36" s="8">
        <f t="shared" si="6"/>
        <v>0</v>
      </c>
      <c r="X36" s="8">
        <f t="shared" si="6"/>
        <v>0</v>
      </c>
      <c r="Y36" s="8">
        <f t="shared" si="6"/>
        <v>0</v>
      </c>
      <c r="Z36" s="8">
        <f t="shared" si="6"/>
        <v>8.0700250836120393</v>
      </c>
      <c r="AA36" s="8">
        <f t="shared" si="6"/>
        <v>3.7085224558050647</v>
      </c>
      <c r="AB36" s="8">
        <f t="shared" si="6"/>
        <v>0</v>
      </c>
      <c r="AC36" s="8">
        <f t="shared" si="6"/>
        <v>63.469242713807937</v>
      </c>
      <c r="AD36" s="8">
        <f t="shared" si="6"/>
        <v>33.74092212135691</v>
      </c>
      <c r="AE36" s="8">
        <f t="shared" si="6"/>
        <v>29.916656712852365</v>
      </c>
      <c r="AF36" s="8">
        <f t="shared" si="6"/>
        <v>0</v>
      </c>
      <c r="AG36" s="8">
        <f t="shared" si="6"/>
        <v>0</v>
      </c>
      <c r="AH36" s="8">
        <f t="shared" si="6"/>
        <v>0</v>
      </c>
      <c r="AI36" s="8">
        <f t="shared" si="6"/>
        <v>0</v>
      </c>
      <c r="AJ36" s="8">
        <f t="shared" si="6"/>
        <v>0</v>
      </c>
      <c r="AK36" s="8">
        <f t="shared" si="6"/>
        <v>0</v>
      </c>
      <c r="AL36" s="8">
        <f t="shared" si="6"/>
        <v>0</v>
      </c>
      <c r="AM36" s="8">
        <f t="shared" si="6"/>
        <v>0</v>
      </c>
      <c r="AN36" s="8">
        <f t="shared" si="6"/>
        <v>0</v>
      </c>
      <c r="AO36" s="8">
        <f t="shared" si="6"/>
        <v>65.875716674629714</v>
      </c>
      <c r="AP36" s="8">
        <f t="shared" si="6"/>
        <v>0</v>
      </c>
      <c r="AQ36" s="8">
        <f t="shared" si="6"/>
        <v>0</v>
      </c>
      <c r="AR36" s="8">
        <f t="shared" si="6"/>
        <v>0</v>
      </c>
      <c r="AS36" s="8">
        <f t="shared" si="6"/>
        <v>0</v>
      </c>
      <c r="AT36" s="8">
        <f t="shared" si="6"/>
        <v>30.343526039178212</v>
      </c>
      <c r="AU36" s="8">
        <f t="shared" si="6"/>
        <v>0</v>
      </c>
      <c r="AV36" s="8">
        <f t="shared" si="6"/>
        <v>0</v>
      </c>
      <c r="AW36" s="8">
        <f t="shared" si="6"/>
        <v>0</v>
      </c>
      <c r="AX36" s="8">
        <f t="shared" si="6"/>
        <v>0</v>
      </c>
      <c r="AY36" s="8">
        <f t="shared" si="6"/>
        <v>6.8902591973244149</v>
      </c>
      <c r="AZ36" s="8">
        <f t="shared" si="6"/>
        <v>0</v>
      </c>
      <c r="BA36" s="8">
        <f t="shared" si="6"/>
        <v>4.0332357859531776</v>
      </c>
      <c r="BB36" s="8">
        <f t="shared" si="6"/>
        <v>0</v>
      </c>
      <c r="BC36" s="8">
        <f t="shared" si="6"/>
        <v>0</v>
      </c>
      <c r="BD36" s="8">
        <f t="shared" si="6"/>
        <v>27.703207118967988</v>
      </c>
      <c r="BE36" s="8">
        <f t="shared" si="6"/>
        <v>0</v>
      </c>
      <c r="BF36" s="8">
        <f t="shared" si="6"/>
        <v>159.0764154323937</v>
      </c>
      <c r="BG36" s="8">
        <f t="shared" si="6"/>
        <v>0</v>
      </c>
      <c r="BH36" s="8">
        <f t="shared" si="6"/>
        <v>0</v>
      </c>
      <c r="BI36" s="8">
        <f t="shared" si="6"/>
        <v>0</v>
      </c>
      <c r="BJ36" s="8">
        <f t="shared" si="6"/>
        <v>0</v>
      </c>
      <c r="BK36" s="8">
        <f t="shared" si="6"/>
        <v>8.8216674629718099</v>
      </c>
      <c r="BL36" s="8">
        <f t="shared" si="6"/>
        <v>0</v>
      </c>
      <c r="BM36" s="8">
        <f t="shared" si="6"/>
        <v>0</v>
      </c>
      <c r="BN36" s="8">
        <f t="shared" si="6"/>
        <v>0</v>
      </c>
      <c r="BO36" s="8">
        <f t="shared" si="6"/>
        <v>0</v>
      </c>
      <c r="BP36" s="8">
        <f t="shared" si="6"/>
        <v>0</v>
      </c>
      <c r="BQ36" s="8">
        <f t="shared" si="6"/>
        <v>0</v>
      </c>
      <c r="BR36" s="8">
        <f t="shared" si="6"/>
        <v>0</v>
      </c>
      <c r="BS36" s="8">
        <f t="shared" si="6"/>
        <v>1.9279443382704253</v>
      </c>
      <c r="BT36" s="8">
        <f t="shared" si="6"/>
        <v>0</v>
      </c>
      <c r="BU36" s="8">
        <f t="shared" ref="BU36:CE36" si="7">AVERAGE(BU39:BU42)</f>
        <v>0</v>
      </c>
      <c r="BV36" s="8">
        <f t="shared" si="7"/>
        <v>0</v>
      </c>
      <c r="BW36" s="8">
        <f t="shared" si="7"/>
        <v>0</v>
      </c>
      <c r="BX36" s="8">
        <f t="shared" si="7"/>
        <v>7.7058349259436216</v>
      </c>
      <c r="BY36" s="8">
        <f t="shared" si="7"/>
        <v>0</v>
      </c>
      <c r="BZ36" s="8">
        <f t="shared" si="7"/>
        <v>0</v>
      </c>
      <c r="CA36" s="8">
        <f t="shared" si="7"/>
        <v>0</v>
      </c>
      <c r="CB36" s="8">
        <f t="shared" si="7"/>
        <v>0</v>
      </c>
      <c r="CC36" s="8">
        <f t="shared" si="7"/>
        <v>0</v>
      </c>
      <c r="CD36" s="8">
        <f t="shared" si="7"/>
        <v>0</v>
      </c>
      <c r="CE36" s="8">
        <f t="shared" si="7"/>
        <v>0</v>
      </c>
    </row>
    <row r="39" spans="1:83" x14ac:dyDescent="0.3">
      <c r="B39" s="27">
        <v>2012</v>
      </c>
      <c r="C39" s="27" t="s">
        <v>101</v>
      </c>
      <c r="D39" s="32" t="s">
        <v>97</v>
      </c>
      <c r="E39" s="28" t="s">
        <v>98</v>
      </c>
      <c r="F39" s="28" t="s">
        <v>99</v>
      </c>
      <c r="G39" s="28"/>
      <c r="H39" s="34">
        <v>56.81318681318681</v>
      </c>
      <c r="I39" s="34">
        <v>11.164835164835164</v>
      </c>
      <c r="J39" s="34">
        <v>47.219780219780219</v>
      </c>
      <c r="K39" s="34">
        <v>4.5384615384615383</v>
      </c>
      <c r="L39" s="34">
        <v>0.19780219780219779</v>
      </c>
      <c r="M39" s="34">
        <v>0.69230769230769229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9.780219780219781</v>
      </c>
      <c r="AA39" s="34">
        <v>3.5824175824175826</v>
      </c>
      <c r="AB39" s="34">
        <v>0</v>
      </c>
      <c r="AC39" s="34">
        <v>81.021978021978029</v>
      </c>
      <c r="AD39" s="34">
        <v>36.340659340659343</v>
      </c>
      <c r="AE39" s="34">
        <v>29.164835164835164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54.318681318681321</v>
      </c>
      <c r="AP39" s="34">
        <v>0</v>
      </c>
      <c r="AQ39" s="34">
        <v>0</v>
      </c>
      <c r="AR39" s="34">
        <v>0</v>
      </c>
      <c r="AS39" s="34">
        <v>0</v>
      </c>
      <c r="AT39" s="34">
        <v>30.296703296703296</v>
      </c>
      <c r="AU39" s="34">
        <v>0</v>
      </c>
      <c r="AV39" s="34">
        <v>0</v>
      </c>
      <c r="AW39" s="34">
        <v>0</v>
      </c>
      <c r="AX39" s="34">
        <v>0</v>
      </c>
      <c r="AY39" s="34">
        <v>9.6923076923076916</v>
      </c>
      <c r="AZ39" s="34">
        <v>0</v>
      </c>
      <c r="BA39" s="34">
        <v>1.3626373626373627</v>
      </c>
      <c r="BB39" s="34">
        <v>0</v>
      </c>
      <c r="BC39" s="34">
        <v>0</v>
      </c>
      <c r="BD39" s="34">
        <v>27.989010989010989</v>
      </c>
      <c r="BE39" s="34">
        <v>0</v>
      </c>
      <c r="BF39" s="34">
        <v>164.92307692307693</v>
      </c>
      <c r="BG39" s="34">
        <v>0</v>
      </c>
      <c r="BH39" s="34">
        <v>0</v>
      </c>
      <c r="BI39" s="34">
        <v>0</v>
      </c>
      <c r="BJ39" s="34">
        <v>0</v>
      </c>
      <c r="BK39" s="34">
        <v>9.8681318681318686</v>
      </c>
      <c r="BL39" s="34">
        <v>0</v>
      </c>
      <c r="BM39" s="34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4">
        <v>0</v>
      </c>
      <c r="BV39" s="34">
        <v>0</v>
      </c>
      <c r="BW39" s="34">
        <v>0</v>
      </c>
      <c r="BX39" s="34">
        <v>7.6373626373626378</v>
      </c>
      <c r="BY39" s="34">
        <v>0</v>
      </c>
      <c r="BZ39" s="34">
        <v>0</v>
      </c>
      <c r="CA39" s="34">
        <v>0</v>
      </c>
      <c r="CB39" s="34">
        <v>0</v>
      </c>
      <c r="CC39" s="34">
        <v>0</v>
      </c>
      <c r="CD39" s="34">
        <v>0</v>
      </c>
      <c r="CE39" s="34">
        <v>0</v>
      </c>
    </row>
    <row r="40" spans="1:83" x14ac:dyDescent="0.3">
      <c r="B40" s="27">
        <v>2012</v>
      </c>
      <c r="C40" s="27" t="s">
        <v>102</v>
      </c>
      <c r="D40" s="32" t="s">
        <v>97</v>
      </c>
      <c r="E40" s="28" t="s">
        <v>98</v>
      </c>
      <c r="F40" s="28" t="s">
        <v>99</v>
      </c>
      <c r="G40" s="28"/>
      <c r="H40" s="34">
        <v>56.46153846153846</v>
      </c>
      <c r="I40" s="34">
        <v>9.6593406593406588</v>
      </c>
      <c r="J40" s="34">
        <v>47.285714285714285</v>
      </c>
      <c r="K40" s="34">
        <v>3.9230769230769229</v>
      </c>
      <c r="L40" s="34">
        <v>0.10989010989010989</v>
      </c>
      <c r="M40" s="34">
        <v>0.64835164835164838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8.9890109890109891</v>
      </c>
      <c r="AA40" s="34">
        <v>4.1538461538461542</v>
      </c>
      <c r="AB40" s="34">
        <v>0</v>
      </c>
      <c r="AC40" s="34">
        <v>64.659340659340657</v>
      </c>
      <c r="AD40" s="34">
        <v>34.318681318681321</v>
      </c>
      <c r="AE40" s="34">
        <v>29.164835164835164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58.945054945054942</v>
      </c>
      <c r="AP40" s="34">
        <v>0</v>
      </c>
      <c r="AQ40" s="34">
        <v>0</v>
      </c>
      <c r="AR40" s="34">
        <v>0</v>
      </c>
      <c r="AS40" s="34">
        <v>0</v>
      </c>
      <c r="AT40" s="34">
        <v>28.12087912087912</v>
      </c>
      <c r="AU40" s="34">
        <v>0</v>
      </c>
      <c r="AV40" s="34">
        <v>0</v>
      </c>
      <c r="AW40" s="34">
        <v>0</v>
      </c>
      <c r="AX40" s="34">
        <v>0</v>
      </c>
      <c r="AY40" s="34">
        <v>7.9230769230769234</v>
      </c>
      <c r="AZ40" s="34">
        <v>0</v>
      </c>
      <c r="BA40" s="34">
        <v>2.8681318681318682</v>
      </c>
      <c r="BB40" s="34">
        <v>0</v>
      </c>
      <c r="BC40" s="34">
        <v>0</v>
      </c>
      <c r="BD40" s="34">
        <v>28.791208791208792</v>
      </c>
      <c r="BE40" s="34">
        <v>0</v>
      </c>
      <c r="BF40" s="34">
        <v>164.19780219780219</v>
      </c>
      <c r="BG40" s="34">
        <v>0</v>
      </c>
      <c r="BH40" s="34">
        <v>0</v>
      </c>
      <c r="BI40" s="34">
        <v>0</v>
      </c>
      <c r="BJ40" s="34">
        <v>0</v>
      </c>
      <c r="BK40" s="34">
        <v>8.5054945054945055</v>
      </c>
      <c r="BL40" s="34">
        <v>0</v>
      </c>
      <c r="BM40" s="34">
        <v>0</v>
      </c>
      <c r="BN40" s="34">
        <v>0</v>
      </c>
      <c r="BO40" s="34">
        <v>0</v>
      </c>
      <c r="BP40" s="34">
        <v>0</v>
      </c>
      <c r="BQ40" s="34">
        <v>0</v>
      </c>
      <c r="BR40" s="34">
        <v>0</v>
      </c>
      <c r="BS40" s="34">
        <v>0.48351648351648352</v>
      </c>
      <c r="BT40" s="34">
        <v>0</v>
      </c>
      <c r="BU40" s="34">
        <v>0</v>
      </c>
      <c r="BV40" s="34">
        <v>0</v>
      </c>
      <c r="BW40" s="34">
        <v>0</v>
      </c>
      <c r="BX40" s="34">
        <v>9.1098901098901095</v>
      </c>
      <c r="BY40" s="34">
        <v>0</v>
      </c>
      <c r="BZ40" s="34">
        <v>0</v>
      </c>
      <c r="CA40" s="34">
        <v>0</v>
      </c>
      <c r="CB40" s="34">
        <v>0</v>
      </c>
      <c r="CC40" s="34">
        <v>0</v>
      </c>
      <c r="CD40" s="34">
        <v>0</v>
      </c>
      <c r="CE40" s="34">
        <v>0</v>
      </c>
    </row>
    <row r="41" spans="1:83" x14ac:dyDescent="0.3">
      <c r="B41" s="27">
        <v>2012</v>
      </c>
      <c r="C41" s="27" t="s">
        <v>103</v>
      </c>
      <c r="D41" s="32" t="s">
        <v>97</v>
      </c>
      <c r="E41" s="28" t="s">
        <v>98</v>
      </c>
      <c r="F41" s="28" t="s">
        <v>99</v>
      </c>
      <c r="G41" s="28"/>
      <c r="H41" s="34">
        <v>55.913043478260867</v>
      </c>
      <c r="I41" s="34">
        <v>10.413043478260869</v>
      </c>
      <c r="J41" s="34">
        <v>51.521739130434781</v>
      </c>
      <c r="K41" s="34">
        <v>4.8152173913043477</v>
      </c>
      <c r="L41" s="34">
        <v>1.1304347826086956</v>
      </c>
      <c r="M41" s="34">
        <v>0.81521739130434778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6.5869565217391308</v>
      </c>
      <c r="AA41" s="34">
        <v>3.8804347826086958</v>
      </c>
      <c r="AB41" s="34">
        <v>0</v>
      </c>
      <c r="AC41" s="34">
        <v>51.369565217391305</v>
      </c>
      <c r="AD41" s="34">
        <v>32.945652173913047</v>
      </c>
      <c r="AE41" s="34">
        <v>30.119565217391305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66.652173913043484</v>
      </c>
      <c r="AP41" s="34">
        <v>0</v>
      </c>
      <c r="AQ41" s="34">
        <v>0</v>
      </c>
      <c r="AR41" s="34">
        <v>0</v>
      </c>
      <c r="AS41" s="34">
        <v>0</v>
      </c>
      <c r="AT41" s="34">
        <v>30.510869565217391</v>
      </c>
      <c r="AU41" s="34">
        <v>0</v>
      </c>
      <c r="AV41" s="34">
        <v>0</v>
      </c>
      <c r="AW41" s="34">
        <v>0</v>
      </c>
      <c r="AX41" s="34">
        <v>0</v>
      </c>
      <c r="AY41" s="34">
        <v>5.3478260869565215</v>
      </c>
      <c r="AZ41" s="34">
        <v>0</v>
      </c>
      <c r="BA41" s="34">
        <v>6.3586956521739131</v>
      </c>
      <c r="BB41" s="34">
        <v>0</v>
      </c>
      <c r="BC41" s="34">
        <v>0</v>
      </c>
      <c r="BD41" s="34">
        <v>24.391304347826086</v>
      </c>
      <c r="BE41" s="34">
        <v>0</v>
      </c>
      <c r="BF41" s="34">
        <v>153.35869565217391</v>
      </c>
      <c r="BG41" s="34">
        <v>0</v>
      </c>
      <c r="BH41" s="34">
        <v>0</v>
      </c>
      <c r="BI41" s="34">
        <v>0</v>
      </c>
      <c r="BJ41" s="34">
        <v>0</v>
      </c>
      <c r="BK41" s="34">
        <v>7.8260869565217392</v>
      </c>
      <c r="BL41" s="34">
        <v>0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3.347826086956522</v>
      </c>
      <c r="BT41" s="34">
        <v>0</v>
      </c>
      <c r="BU41" s="34">
        <v>0</v>
      </c>
      <c r="BV41" s="34">
        <v>0</v>
      </c>
      <c r="BW41" s="34">
        <v>0</v>
      </c>
      <c r="BX41" s="34">
        <v>7.4130434782608692</v>
      </c>
      <c r="BY41" s="34">
        <v>0</v>
      </c>
      <c r="BZ41" s="34">
        <v>0</v>
      </c>
      <c r="CA41" s="34">
        <v>0</v>
      </c>
      <c r="CB41" s="34">
        <v>0</v>
      </c>
      <c r="CC41" s="34">
        <v>0</v>
      </c>
      <c r="CD41" s="34">
        <v>0</v>
      </c>
      <c r="CE41" s="34">
        <v>0</v>
      </c>
    </row>
    <row r="42" spans="1:83" x14ac:dyDescent="0.3">
      <c r="B42" s="27">
        <v>2012</v>
      </c>
      <c r="C42" s="27" t="s">
        <v>104</v>
      </c>
      <c r="D42" s="32" t="s">
        <v>97</v>
      </c>
      <c r="E42" s="28" t="s">
        <v>98</v>
      </c>
      <c r="F42" s="28" t="s">
        <v>99</v>
      </c>
      <c r="G42" s="28"/>
      <c r="H42" s="34">
        <v>60.413043478260867</v>
      </c>
      <c r="I42" s="34">
        <v>8.5217391304347831</v>
      </c>
      <c r="J42" s="34">
        <v>50.934782608695649</v>
      </c>
      <c r="K42" s="34">
        <v>3.9130434782608696</v>
      </c>
      <c r="L42" s="34">
        <v>0.15217391304347827</v>
      </c>
      <c r="M42" s="34">
        <v>0.45652173913043476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6.9239130434782608</v>
      </c>
      <c r="AA42" s="34">
        <v>3.2173913043478262</v>
      </c>
      <c r="AB42" s="34">
        <v>0</v>
      </c>
      <c r="AC42" s="34">
        <v>56.826086956521742</v>
      </c>
      <c r="AD42" s="34">
        <v>31.358695652173914</v>
      </c>
      <c r="AE42" s="34">
        <v>31.217391304347824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83.586956521739125</v>
      </c>
      <c r="AP42" s="34">
        <v>0</v>
      </c>
      <c r="AQ42" s="34">
        <v>0</v>
      </c>
      <c r="AR42" s="34">
        <v>0</v>
      </c>
      <c r="AS42" s="34">
        <v>0</v>
      </c>
      <c r="AT42" s="34">
        <v>32.445652173913047</v>
      </c>
      <c r="AU42" s="34">
        <v>0</v>
      </c>
      <c r="AV42" s="34">
        <v>0</v>
      </c>
      <c r="AW42" s="34">
        <v>0</v>
      </c>
      <c r="AX42" s="34">
        <v>0</v>
      </c>
      <c r="AY42" s="34">
        <v>4.5978260869565215</v>
      </c>
      <c r="AZ42" s="34">
        <v>0</v>
      </c>
      <c r="BA42" s="34">
        <v>5.5434782608695654</v>
      </c>
      <c r="BB42" s="34">
        <v>0</v>
      </c>
      <c r="BC42" s="34">
        <v>0</v>
      </c>
      <c r="BD42" s="34">
        <v>29.641304347826086</v>
      </c>
      <c r="BE42" s="34">
        <v>0</v>
      </c>
      <c r="BF42" s="34">
        <v>153.82608695652175</v>
      </c>
      <c r="BG42" s="34">
        <v>0</v>
      </c>
      <c r="BH42" s="34">
        <v>0</v>
      </c>
      <c r="BI42" s="34">
        <v>0</v>
      </c>
      <c r="BJ42" s="34">
        <v>0</v>
      </c>
      <c r="BK42" s="34">
        <v>9.0869565217391308</v>
      </c>
      <c r="BL42" s="34">
        <v>0</v>
      </c>
      <c r="BM42" s="34">
        <v>0</v>
      </c>
      <c r="BN42" s="34">
        <v>0</v>
      </c>
      <c r="BO42" s="34">
        <v>0</v>
      </c>
      <c r="BP42" s="34">
        <v>0</v>
      </c>
      <c r="BQ42" s="34">
        <v>0</v>
      </c>
      <c r="BR42" s="34">
        <v>0</v>
      </c>
      <c r="BS42" s="34">
        <v>3.8804347826086958</v>
      </c>
      <c r="BT42" s="34">
        <v>0</v>
      </c>
      <c r="BU42" s="34">
        <v>0</v>
      </c>
      <c r="BV42" s="34">
        <v>0</v>
      </c>
      <c r="BW42" s="34">
        <v>0</v>
      </c>
      <c r="BX42" s="34">
        <v>6.6630434782608692</v>
      </c>
      <c r="BY42" s="34">
        <v>0</v>
      </c>
      <c r="BZ42" s="34">
        <v>0</v>
      </c>
      <c r="CA42" s="34">
        <v>0</v>
      </c>
      <c r="CB42" s="34">
        <v>0</v>
      </c>
      <c r="CC42" s="34">
        <v>0</v>
      </c>
      <c r="CD42" s="34">
        <v>0</v>
      </c>
      <c r="CE42" s="34">
        <v>0</v>
      </c>
    </row>
  </sheetData>
  <mergeCells count="9">
    <mergeCell ref="B34:F34"/>
    <mergeCell ref="B10:F10"/>
    <mergeCell ref="C3:F4"/>
    <mergeCell ref="C8:D8"/>
    <mergeCell ref="F11:G11"/>
    <mergeCell ref="F12:G12"/>
    <mergeCell ref="F13:G13"/>
    <mergeCell ref="F14:G14"/>
    <mergeCell ref="F15:G15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C36A-0CBB-48EE-B9B3-E09B73F79B40}">
  <dimension ref="A1:F5"/>
  <sheetViews>
    <sheetView topLeftCell="A4" workbookViewId="0">
      <selection activeCell="B5" sqref="B5"/>
    </sheetView>
  </sheetViews>
  <sheetFormatPr defaultRowHeight="14.4" x14ac:dyDescent="0.3"/>
  <cols>
    <col min="2" max="2" width="96.21875" bestFit="1" customWidth="1"/>
  </cols>
  <sheetData>
    <row r="1" spans="1:6" x14ac:dyDescent="0.3">
      <c r="A1" s="30" t="s">
        <v>107</v>
      </c>
      <c r="B1" s="26"/>
      <c r="C1" s="26"/>
      <c r="D1" s="26"/>
      <c r="E1" s="26"/>
      <c r="F1" s="26"/>
    </row>
    <row r="4" spans="1:6" x14ac:dyDescent="0.3">
      <c r="A4" s="25" t="s">
        <v>109</v>
      </c>
      <c r="B4" s="47" t="s">
        <v>108</v>
      </c>
    </row>
    <row r="5" spans="1:6" ht="115.2" x14ac:dyDescent="0.3">
      <c r="A5" t="s">
        <v>110</v>
      </c>
      <c r="B5" s="33" t="s">
        <v>111</v>
      </c>
    </row>
  </sheetData>
  <hyperlinks>
    <hyperlink ref="B4" r:id="rId1" xr:uid="{ADC5C56B-4C5C-4FC5-8FD6-3870CCEADAB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7703-B939-44D5-8513-DC1222651471}">
  <dimension ref="A1:C32"/>
  <sheetViews>
    <sheetView workbookViewId="0">
      <selection activeCell="D12" sqref="D12"/>
    </sheetView>
  </sheetViews>
  <sheetFormatPr defaultRowHeight="14.4" x14ac:dyDescent="0.3"/>
  <cols>
    <col min="1" max="1" width="30.88671875" style="55" bestFit="1" customWidth="1"/>
    <col min="2" max="2" width="11" style="107" bestFit="1" customWidth="1"/>
    <col min="3" max="3" width="13.109375" customWidth="1"/>
  </cols>
  <sheetData>
    <row r="1" spans="1:3" ht="15" thickBot="1" x14ac:dyDescent="0.35">
      <c r="A1" s="70" t="s">
        <v>121</v>
      </c>
      <c r="B1" s="70" t="s">
        <v>214</v>
      </c>
      <c r="C1" s="108" t="s">
        <v>242</v>
      </c>
    </row>
    <row r="2" spans="1:3" x14ac:dyDescent="0.3">
      <c r="A2" s="103" t="s">
        <v>127</v>
      </c>
      <c r="B2" s="110" t="s">
        <v>215</v>
      </c>
      <c r="C2" s="86" t="s">
        <v>243</v>
      </c>
    </row>
    <row r="3" spans="1:3" x14ac:dyDescent="0.3">
      <c r="A3" s="104" t="s">
        <v>122</v>
      </c>
      <c r="B3" s="111" t="s">
        <v>216</v>
      </c>
      <c r="C3" s="92" t="s">
        <v>243</v>
      </c>
    </row>
    <row r="4" spans="1:3" x14ac:dyDescent="0.3">
      <c r="A4" s="104" t="s">
        <v>128</v>
      </c>
      <c r="B4" s="111" t="s">
        <v>217</v>
      </c>
      <c r="C4" s="92" t="s">
        <v>244</v>
      </c>
    </row>
    <row r="5" spans="1:3" x14ac:dyDescent="0.3">
      <c r="A5" s="104" t="s">
        <v>129</v>
      </c>
      <c r="B5" s="111" t="s">
        <v>218</v>
      </c>
      <c r="C5" s="92" t="s">
        <v>244</v>
      </c>
    </row>
    <row r="6" spans="1:3" x14ac:dyDescent="0.3">
      <c r="A6" s="104" t="s">
        <v>130</v>
      </c>
      <c r="B6" s="111" t="s">
        <v>219</v>
      </c>
      <c r="C6" s="92" t="s">
        <v>243</v>
      </c>
    </row>
    <row r="7" spans="1:3" x14ac:dyDescent="0.3">
      <c r="A7" s="104" t="s">
        <v>131</v>
      </c>
      <c r="B7" s="111" t="s">
        <v>220</v>
      </c>
      <c r="C7" s="92" t="s">
        <v>243</v>
      </c>
    </row>
    <row r="8" spans="1:3" x14ac:dyDescent="0.3">
      <c r="A8" s="104" t="s">
        <v>132</v>
      </c>
      <c r="B8" s="111" t="s">
        <v>216</v>
      </c>
      <c r="C8" s="92" t="s">
        <v>243</v>
      </c>
    </row>
    <row r="9" spans="1:3" x14ac:dyDescent="0.3">
      <c r="A9" s="105" t="s">
        <v>133</v>
      </c>
      <c r="B9" s="111" t="s">
        <v>221</v>
      </c>
      <c r="C9" s="92" t="s">
        <v>245</v>
      </c>
    </row>
    <row r="10" spans="1:3" x14ac:dyDescent="0.3">
      <c r="A10" s="104" t="s">
        <v>123</v>
      </c>
      <c r="B10" s="111" t="s">
        <v>222</v>
      </c>
      <c r="C10" s="92" t="s">
        <v>222</v>
      </c>
    </row>
    <row r="11" spans="1:3" x14ac:dyDescent="0.3">
      <c r="A11" s="104" t="s">
        <v>124</v>
      </c>
      <c r="B11" s="111" t="s">
        <v>223</v>
      </c>
      <c r="C11" s="92" t="s">
        <v>243</v>
      </c>
    </row>
    <row r="12" spans="1:3" x14ac:dyDescent="0.3">
      <c r="A12" s="104" t="s">
        <v>125</v>
      </c>
      <c r="B12" s="111" t="s">
        <v>224</v>
      </c>
      <c r="C12" s="92" t="s">
        <v>243</v>
      </c>
    </row>
    <row r="13" spans="1:3" x14ac:dyDescent="0.3">
      <c r="A13" s="104" t="s">
        <v>247</v>
      </c>
      <c r="B13" s="111" t="s">
        <v>225</v>
      </c>
      <c r="C13" s="92" t="s">
        <v>245</v>
      </c>
    </row>
    <row r="14" spans="1:3" x14ac:dyDescent="0.3">
      <c r="A14" s="104" t="s">
        <v>134</v>
      </c>
      <c r="B14" s="111" t="s">
        <v>226</v>
      </c>
      <c r="C14" s="92" t="s">
        <v>243</v>
      </c>
    </row>
    <row r="15" spans="1:3" x14ac:dyDescent="0.3">
      <c r="A15" s="104" t="s">
        <v>135</v>
      </c>
      <c r="B15" s="111" t="s">
        <v>227</v>
      </c>
      <c r="C15" s="92" t="s">
        <v>243</v>
      </c>
    </row>
    <row r="16" spans="1:3" x14ac:dyDescent="0.3">
      <c r="A16" s="104" t="s">
        <v>136</v>
      </c>
      <c r="B16" s="111" t="s">
        <v>226</v>
      </c>
      <c r="C16" s="92" t="s">
        <v>243</v>
      </c>
    </row>
    <row r="17" spans="1:3" x14ac:dyDescent="0.3">
      <c r="A17" s="104" t="s">
        <v>137</v>
      </c>
      <c r="B17" s="111" t="s">
        <v>228</v>
      </c>
      <c r="C17" s="92" t="s">
        <v>244</v>
      </c>
    </row>
    <row r="18" spans="1:3" x14ac:dyDescent="0.3">
      <c r="A18" s="104" t="s">
        <v>126</v>
      </c>
      <c r="B18" s="111" t="s">
        <v>221</v>
      </c>
      <c r="C18" s="92" t="s">
        <v>245</v>
      </c>
    </row>
    <row r="19" spans="1:3" x14ac:dyDescent="0.3">
      <c r="A19" s="104" t="s">
        <v>138</v>
      </c>
      <c r="B19" s="111" t="s">
        <v>229</v>
      </c>
      <c r="C19" s="92" t="s">
        <v>245</v>
      </c>
    </row>
    <row r="20" spans="1:3" x14ac:dyDescent="0.3">
      <c r="A20" s="104" t="s">
        <v>139</v>
      </c>
      <c r="B20" s="111" t="s">
        <v>230</v>
      </c>
      <c r="C20" s="92" t="s">
        <v>245</v>
      </c>
    </row>
    <row r="21" spans="1:3" x14ac:dyDescent="0.3">
      <c r="A21" s="104" t="s">
        <v>140</v>
      </c>
      <c r="B21" s="111" t="s">
        <v>231</v>
      </c>
      <c r="C21" s="92" t="s">
        <v>244</v>
      </c>
    </row>
    <row r="22" spans="1:3" x14ac:dyDescent="0.3">
      <c r="A22" s="104" t="s">
        <v>141</v>
      </c>
      <c r="B22" s="111" t="s">
        <v>232</v>
      </c>
      <c r="C22" s="92" t="s">
        <v>244</v>
      </c>
    </row>
    <row r="23" spans="1:3" x14ac:dyDescent="0.3">
      <c r="A23" s="104" t="s">
        <v>142</v>
      </c>
      <c r="B23" s="111" t="s">
        <v>233</v>
      </c>
      <c r="C23" s="92" t="s">
        <v>243</v>
      </c>
    </row>
    <row r="24" spans="1:3" x14ac:dyDescent="0.3">
      <c r="A24" s="104" t="s">
        <v>143</v>
      </c>
      <c r="B24" s="111" t="s">
        <v>234</v>
      </c>
      <c r="C24" s="92" t="s">
        <v>243</v>
      </c>
    </row>
    <row r="25" spans="1:3" x14ac:dyDescent="0.3">
      <c r="A25" s="104" t="s">
        <v>144</v>
      </c>
      <c r="B25" s="111" t="s">
        <v>235</v>
      </c>
      <c r="C25" s="92" t="s">
        <v>243</v>
      </c>
    </row>
    <row r="26" spans="1:3" x14ac:dyDescent="0.3">
      <c r="A26" s="104" t="s">
        <v>145</v>
      </c>
      <c r="B26" s="111" t="s">
        <v>236</v>
      </c>
      <c r="C26" s="92" t="s">
        <v>243</v>
      </c>
    </row>
    <row r="27" spans="1:3" x14ac:dyDescent="0.3">
      <c r="A27" s="104" t="s">
        <v>146</v>
      </c>
      <c r="B27" s="111" t="s">
        <v>237</v>
      </c>
      <c r="C27" s="92" t="s">
        <v>243</v>
      </c>
    </row>
    <row r="28" spans="1:3" x14ac:dyDescent="0.3">
      <c r="A28" s="104" t="s">
        <v>147</v>
      </c>
      <c r="B28" s="111" t="s">
        <v>238</v>
      </c>
      <c r="C28" s="92" t="s">
        <v>243</v>
      </c>
    </row>
    <row r="29" spans="1:3" x14ac:dyDescent="0.3">
      <c r="A29" s="104" t="s">
        <v>148</v>
      </c>
      <c r="B29" s="111" t="s">
        <v>215</v>
      </c>
      <c r="C29" s="92" t="s">
        <v>243</v>
      </c>
    </row>
    <row r="30" spans="1:3" x14ac:dyDescent="0.3">
      <c r="A30" s="104" t="s">
        <v>149</v>
      </c>
      <c r="B30" s="111" t="s">
        <v>239</v>
      </c>
      <c r="C30" s="92" t="s">
        <v>245</v>
      </c>
    </row>
    <row r="31" spans="1:3" x14ac:dyDescent="0.3">
      <c r="A31" s="104" t="s">
        <v>150</v>
      </c>
      <c r="B31" s="111" t="s">
        <v>240</v>
      </c>
      <c r="C31" s="92" t="s">
        <v>243</v>
      </c>
    </row>
    <row r="32" spans="1:3" ht="15" thickBot="1" x14ac:dyDescent="0.35">
      <c r="A32" s="106" t="s">
        <v>151</v>
      </c>
      <c r="B32" s="112" t="s">
        <v>241</v>
      </c>
      <c r="C32" s="109" t="s">
        <v>246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770C-FE6B-495B-BA37-10EC6F78EC4D}">
  <dimension ref="A1:I37"/>
  <sheetViews>
    <sheetView showGridLines="0" zoomScale="115" zoomScaleNormal="115" workbookViewId="0">
      <selection activeCell="A6" sqref="A6"/>
    </sheetView>
  </sheetViews>
  <sheetFormatPr defaultRowHeight="14.4" x14ac:dyDescent="0.3"/>
  <cols>
    <col min="1" max="1" width="32.6640625" style="98" bestFit="1" customWidth="1"/>
    <col min="2" max="2" width="9.21875" style="77" customWidth="1"/>
    <col min="3" max="3" width="4.6640625" style="77" customWidth="1"/>
    <col min="4" max="4" width="7.77734375" style="77" bestFit="1" customWidth="1"/>
    <col min="5" max="5" width="7" style="77" customWidth="1"/>
    <col min="6" max="6" width="7.77734375" style="77" customWidth="1"/>
    <col min="7" max="7" width="9.44140625" style="77" customWidth="1"/>
    <col min="8" max="8" width="11.21875" style="77" customWidth="1"/>
    <col min="9" max="9" width="96" style="77" bestFit="1" customWidth="1"/>
    <col min="10" max="16384" width="8.88671875" style="77"/>
  </cols>
  <sheetData>
    <row r="1" spans="1:9" ht="15" thickBot="1" x14ac:dyDescent="0.35">
      <c r="A1" s="70" t="s">
        <v>121</v>
      </c>
      <c r="B1" s="71" t="s">
        <v>268</v>
      </c>
      <c r="C1" s="72" t="s">
        <v>271</v>
      </c>
      <c r="D1" s="73" t="s">
        <v>243</v>
      </c>
      <c r="E1" s="74" t="s">
        <v>270</v>
      </c>
      <c r="F1" s="75" t="s">
        <v>269</v>
      </c>
      <c r="G1" s="76" t="s">
        <v>160</v>
      </c>
      <c r="I1" s="76" t="s">
        <v>152</v>
      </c>
    </row>
    <row r="2" spans="1:9" x14ac:dyDescent="0.3">
      <c r="A2" s="78" t="s">
        <v>127</v>
      </c>
      <c r="B2" s="79">
        <v>26</v>
      </c>
      <c r="C2" s="80">
        <v>0</v>
      </c>
      <c r="D2" s="80">
        <v>0</v>
      </c>
      <c r="E2" s="80">
        <v>0</v>
      </c>
      <c r="F2" s="81">
        <v>0</v>
      </c>
      <c r="G2" s="113">
        <f>SUM(B2:F2)</f>
        <v>26</v>
      </c>
      <c r="I2" s="82" t="s">
        <v>153</v>
      </c>
    </row>
    <row r="3" spans="1:9" x14ac:dyDescent="0.3">
      <c r="A3" s="83" t="s">
        <v>122</v>
      </c>
      <c r="B3" s="84">
        <v>4</v>
      </c>
      <c r="C3" s="85">
        <v>0</v>
      </c>
      <c r="D3" s="85">
        <v>0</v>
      </c>
      <c r="E3" s="85">
        <v>18</v>
      </c>
      <c r="F3" s="86">
        <v>6</v>
      </c>
      <c r="G3" s="114">
        <f t="shared" ref="G3:G32" si="0">SUM(B3:F3)</f>
        <v>28</v>
      </c>
      <c r="I3" s="88" t="s">
        <v>154</v>
      </c>
    </row>
    <row r="4" spans="1:9" x14ac:dyDescent="0.3">
      <c r="A4" s="83" t="s">
        <v>128</v>
      </c>
      <c r="B4" s="84">
        <v>0</v>
      </c>
      <c r="C4" s="85">
        <v>0</v>
      </c>
      <c r="D4" s="85">
        <v>0</v>
      </c>
      <c r="E4" s="85">
        <v>0</v>
      </c>
      <c r="F4" s="86">
        <v>22</v>
      </c>
      <c r="G4" s="114">
        <f t="shared" si="0"/>
        <v>22</v>
      </c>
      <c r="I4" s="87" t="s">
        <v>155</v>
      </c>
    </row>
    <row r="5" spans="1:9" x14ac:dyDescent="0.3">
      <c r="A5" s="83" t="s">
        <v>129</v>
      </c>
      <c r="B5" s="84">
        <v>22</v>
      </c>
      <c r="C5" s="89">
        <v>0</v>
      </c>
      <c r="D5" s="89">
        <v>0</v>
      </c>
      <c r="E5" s="89">
        <v>0</v>
      </c>
      <c r="F5" s="86">
        <v>0</v>
      </c>
      <c r="G5" s="114">
        <f t="shared" si="0"/>
        <v>22</v>
      </c>
      <c r="I5" s="87" t="s">
        <v>157</v>
      </c>
    </row>
    <row r="6" spans="1:9" x14ac:dyDescent="0.3">
      <c r="A6" s="117" t="s">
        <v>130</v>
      </c>
      <c r="B6" s="84"/>
      <c r="C6" s="85"/>
      <c r="D6" s="85"/>
      <c r="E6" s="85"/>
      <c r="F6" s="86"/>
      <c r="G6" s="114"/>
      <c r="I6" s="87"/>
    </row>
    <row r="7" spans="1:9" x14ac:dyDescent="0.3">
      <c r="A7" s="83" t="s">
        <v>131</v>
      </c>
      <c r="B7" s="84">
        <v>26</v>
      </c>
      <c r="C7" s="89">
        <v>0</v>
      </c>
      <c r="D7" s="89">
        <v>0</v>
      </c>
      <c r="E7" s="89">
        <v>0</v>
      </c>
      <c r="F7" s="86">
        <v>0</v>
      </c>
      <c r="G7" s="114">
        <f t="shared" si="0"/>
        <v>26</v>
      </c>
      <c r="I7" s="87" t="s">
        <v>156</v>
      </c>
    </row>
    <row r="8" spans="1:9" x14ac:dyDescent="0.3">
      <c r="A8" s="83" t="s">
        <v>132</v>
      </c>
      <c r="B8" s="84">
        <v>8</v>
      </c>
      <c r="C8" s="89">
        <v>0</v>
      </c>
      <c r="D8" s="89">
        <v>0</v>
      </c>
      <c r="E8" s="89">
        <v>0</v>
      </c>
      <c r="F8" s="86">
        <v>0</v>
      </c>
      <c r="G8" s="114">
        <f t="shared" si="0"/>
        <v>8</v>
      </c>
      <c r="I8" s="87" t="s">
        <v>158</v>
      </c>
    </row>
    <row r="9" spans="1:9" x14ac:dyDescent="0.3">
      <c r="A9" s="118" t="s">
        <v>133</v>
      </c>
      <c r="B9" s="90"/>
      <c r="C9" s="91"/>
      <c r="D9" s="91"/>
      <c r="E9" s="91"/>
      <c r="F9" s="92"/>
      <c r="G9" s="115"/>
      <c r="I9" s="87"/>
    </row>
    <row r="10" spans="1:9" x14ac:dyDescent="0.3">
      <c r="A10" s="117" t="s">
        <v>123</v>
      </c>
      <c r="B10" s="84"/>
      <c r="C10" s="85"/>
      <c r="D10" s="85"/>
      <c r="E10" s="85"/>
      <c r="F10" s="86"/>
      <c r="G10" s="114"/>
      <c r="I10" s="88"/>
    </row>
    <row r="11" spans="1:9" x14ac:dyDescent="0.3">
      <c r="A11" s="83" t="s">
        <v>124</v>
      </c>
      <c r="B11" s="84">
        <v>28</v>
      </c>
      <c r="C11" s="85">
        <v>8</v>
      </c>
      <c r="D11" s="85">
        <v>0</v>
      </c>
      <c r="E11" s="85">
        <v>0</v>
      </c>
      <c r="F11" s="86">
        <v>0</v>
      </c>
      <c r="G11" s="114">
        <f t="shared" si="0"/>
        <v>36</v>
      </c>
      <c r="I11" s="88" t="s">
        <v>159</v>
      </c>
    </row>
    <row r="12" spans="1:9" x14ac:dyDescent="0.3">
      <c r="A12" s="83" t="s">
        <v>125</v>
      </c>
      <c r="B12" s="84">
        <v>4</v>
      </c>
      <c r="C12" s="85">
        <v>0</v>
      </c>
      <c r="D12" s="85">
        <v>0</v>
      </c>
      <c r="E12" s="85">
        <v>12</v>
      </c>
      <c r="F12" s="86">
        <v>12</v>
      </c>
      <c r="G12" s="114">
        <f t="shared" si="0"/>
        <v>28</v>
      </c>
      <c r="I12" s="87"/>
    </row>
    <row r="13" spans="1:9" x14ac:dyDescent="0.3">
      <c r="A13" s="117" t="s">
        <v>247</v>
      </c>
      <c r="B13" s="84"/>
      <c r="C13" s="85"/>
      <c r="D13" s="85"/>
      <c r="E13" s="85"/>
      <c r="F13" s="86"/>
      <c r="G13" s="114"/>
      <c r="I13" s="88"/>
    </row>
    <row r="14" spans="1:9" x14ac:dyDescent="0.3">
      <c r="A14" s="83" t="s">
        <v>134</v>
      </c>
      <c r="B14" s="84">
        <v>14</v>
      </c>
      <c r="C14" s="85">
        <v>0</v>
      </c>
      <c r="D14" s="85">
        <v>0</v>
      </c>
      <c r="E14" s="85">
        <v>0</v>
      </c>
      <c r="F14" s="86">
        <v>0</v>
      </c>
      <c r="G14" s="114">
        <f t="shared" si="0"/>
        <v>14</v>
      </c>
      <c r="I14" s="88" t="s">
        <v>161</v>
      </c>
    </row>
    <row r="15" spans="1:9" x14ac:dyDescent="0.3">
      <c r="A15" s="83" t="s">
        <v>135</v>
      </c>
      <c r="B15" s="84">
        <v>14</v>
      </c>
      <c r="C15" s="85">
        <v>0</v>
      </c>
      <c r="D15" s="85">
        <v>0</v>
      </c>
      <c r="E15" s="85">
        <v>0</v>
      </c>
      <c r="F15" s="86">
        <v>0</v>
      </c>
      <c r="G15" s="114">
        <f t="shared" si="0"/>
        <v>14</v>
      </c>
      <c r="I15" s="88" t="s">
        <v>161</v>
      </c>
    </row>
    <row r="16" spans="1:9" x14ac:dyDescent="0.3">
      <c r="A16" s="117" t="s">
        <v>136</v>
      </c>
      <c r="B16" s="84"/>
      <c r="C16" s="85"/>
      <c r="D16" s="85"/>
      <c r="E16" s="85"/>
      <c r="F16" s="86"/>
      <c r="G16" s="114"/>
      <c r="I16" s="88"/>
    </row>
    <row r="17" spans="1:9" x14ac:dyDescent="0.3">
      <c r="A17" s="83" t="s">
        <v>137</v>
      </c>
      <c r="B17" s="84">
        <v>38</v>
      </c>
      <c r="C17" s="85">
        <v>1</v>
      </c>
      <c r="D17" s="85">
        <v>0</v>
      </c>
      <c r="E17" s="85">
        <v>0</v>
      </c>
      <c r="F17" s="86">
        <v>0</v>
      </c>
      <c r="G17" s="114">
        <f t="shared" si="0"/>
        <v>39</v>
      </c>
      <c r="I17" s="88" t="s">
        <v>162</v>
      </c>
    </row>
    <row r="18" spans="1:9" x14ac:dyDescent="0.3">
      <c r="A18" s="83" t="s">
        <v>126</v>
      </c>
      <c r="B18" s="84">
        <v>20</v>
      </c>
      <c r="C18" s="85">
        <v>13</v>
      </c>
      <c r="D18" s="85">
        <v>0</v>
      </c>
      <c r="E18" s="85">
        <v>0</v>
      </c>
      <c r="F18" s="86">
        <v>0</v>
      </c>
      <c r="G18" s="114">
        <f t="shared" si="0"/>
        <v>33</v>
      </c>
      <c r="I18" s="88" t="s">
        <v>163</v>
      </c>
    </row>
    <row r="19" spans="1:9" x14ac:dyDescent="0.3">
      <c r="A19" s="83" t="s">
        <v>138</v>
      </c>
      <c r="B19" s="84">
        <v>16</v>
      </c>
      <c r="C19" s="85">
        <v>2</v>
      </c>
      <c r="D19" s="85">
        <v>0</v>
      </c>
      <c r="E19" s="85">
        <v>0</v>
      </c>
      <c r="F19" s="86">
        <v>0</v>
      </c>
      <c r="G19" s="114">
        <f t="shared" si="0"/>
        <v>18</v>
      </c>
      <c r="I19" s="88" t="s">
        <v>164</v>
      </c>
    </row>
    <row r="20" spans="1:9" x14ac:dyDescent="0.3">
      <c r="A20" s="117" t="s">
        <v>139</v>
      </c>
      <c r="B20" s="84"/>
      <c r="C20" s="85"/>
      <c r="D20" s="85"/>
      <c r="E20" s="85"/>
      <c r="F20" s="86"/>
      <c r="G20" s="114"/>
      <c r="I20" s="88"/>
    </row>
    <row r="21" spans="1:9" x14ac:dyDescent="0.3">
      <c r="A21" s="83" t="s">
        <v>140</v>
      </c>
      <c r="B21" s="84">
        <v>0</v>
      </c>
      <c r="C21" s="85">
        <v>0</v>
      </c>
      <c r="D21" s="89">
        <v>21</v>
      </c>
      <c r="E21" s="85">
        <v>0</v>
      </c>
      <c r="F21" s="86">
        <v>0</v>
      </c>
      <c r="G21" s="114">
        <f t="shared" si="0"/>
        <v>21</v>
      </c>
      <c r="I21" s="88" t="s">
        <v>165</v>
      </c>
    </row>
    <row r="22" spans="1:9" x14ac:dyDescent="0.3">
      <c r="A22" s="83" t="s">
        <v>141</v>
      </c>
      <c r="B22" s="84">
        <v>27</v>
      </c>
      <c r="C22" s="85">
        <v>0</v>
      </c>
      <c r="D22" s="85">
        <v>0</v>
      </c>
      <c r="E22" s="85">
        <v>0</v>
      </c>
      <c r="F22" s="86">
        <v>0</v>
      </c>
      <c r="G22" s="114">
        <f t="shared" si="0"/>
        <v>27</v>
      </c>
      <c r="I22" s="88" t="s">
        <v>166</v>
      </c>
    </row>
    <row r="23" spans="1:9" x14ac:dyDescent="0.3">
      <c r="A23" s="83" t="s">
        <v>142</v>
      </c>
      <c r="B23" s="84">
        <v>4</v>
      </c>
      <c r="C23" s="85">
        <v>0</v>
      </c>
      <c r="D23" s="85">
        <v>0</v>
      </c>
      <c r="E23" s="85">
        <v>12</v>
      </c>
      <c r="F23" s="86">
        <v>12</v>
      </c>
      <c r="G23" s="114">
        <f t="shared" si="0"/>
        <v>28</v>
      </c>
      <c r="I23" s="88" t="s">
        <v>167</v>
      </c>
    </row>
    <row r="24" spans="1:9" x14ac:dyDescent="0.3">
      <c r="A24" s="83" t="s">
        <v>143</v>
      </c>
      <c r="B24" s="84">
        <v>28</v>
      </c>
      <c r="C24" s="85">
        <v>0</v>
      </c>
      <c r="D24" s="85">
        <v>0</v>
      </c>
      <c r="E24" s="85">
        <v>0</v>
      </c>
      <c r="F24" s="86">
        <v>0</v>
      </c>
      <c r="G24" s="114">
        <f t="shared" si="0"/>
        <v>28</v>
      </c>
      <c r="I24" s="88" t="s">
        <v>168</v>
      </c>
    </row>
    <row r="25" spans="1:9" x14ac:dyDescent="0.3">
      <c r="A25" s="83" t="s">
        <v>144</v>
      </c>
      <c r="B25" s="84">
        <v>30</v>
      </c>
      <c r="C25" s="85">
        <v>0</v>
      </c>
      <c r="D25" s="85">
        <v>0</v>
      </c>
      <c r="E25" s="85">
        <v>0</v>
      </c>
      <c r="F25" s="86">
        <v>0</v>
      </c>
      <c r="G25" s="114">
        <f t="shared" si="0"/>
        <v>30</v>
      </c>
      <c r="I25" s="88" t="s">
        <v>169</v>
      </c>
    </row>
    <row r="26" spans="1:9" x14ac:dyDescent="0.3">
      <c r="A26" s="83" t="s">
        <v>145</v>
      </c>
      <c r="B26" s="84">
        <v>6</v>
      </c>
      <c r="C26" s="85">
        <v>0</v>
      </c>
      <c r="D26" s="85">
        <v>0</v>
      </c>
      <c r="E26" s="85">
        <v>12</v>
      </c>
      <c r="F26" s="86">
        <v>12</v>
      </c>
      <c r="G26" s="114">
        <f t="shared" si="0"/>
        <v>30</v>
      </c>
      <c r="I26" s="88" t="s">
        <v>170</v>
      </c>
    </row>
    <row r="27" spans="1:9" x14ac:dyDescent="0.3">
      <c r="A27" s="83" t="s">
        <v>146</v>
      </c>
      <c r="B27" s="84">
        <v>29</v>
      </c>
      <c r="C27" s="85">
        <v>4</v>
      </c>
      <c r="D27" s="85">
        <v>0</v>
      </c>
      <c r="E27" s="85">
        <v>0</v>
      </c>
      <c r="F27" s="86">
        <v>0</v>
      </c>
      <c r="G27" s="114">
        <f t="shared" si="0"/>
        <v>33</v>
      </c>
      <c r="I27" s="88" t="s">
        <v>171</v>
      </c>
    </row>
    <row r="28" spans="1:9" x14ac:dyDescent="0.3">
      <c r="A28" s="83" t="s">
        <v>147</v>
      </c>
      <c r="B28" s="84">
        <v>24</v>
      </c>
      <c r="C28" s="85">
        <v>0</v>
      </c>
      <c r="D28" s="85">
        <v>0</v>
      </c>
      <c r="E28" s="85">
        <v>0</v>
      </c>
      <c r="F28" s="86">
        <v>0</v>
      </c>
      <c r="G28" s="114">
        <f t="shared" si="0"/>
        <v>24</v>
      </c>
      <c r="I28" s="88" t="s">
        <v>172</v>
      </c>
    </row>
    <row r="29" spans="1:9" x14ac:dyDescent="0.3">
      <c r="A29" s="117" t="s">
        <v>148</v>
      </c>
      <c r="B29" s="84"/>
      <c r="C29" s="85"/>
      <c r="D29" s="85"/>
      <c r="E29" s="85"/>
      <c r="F29" s="86"/>
      <c r="G29" s="114"/>
      <c r="I29" s="88"/>
    </row>
    <row r="30" spans="1:9" x14ac:dyDescent="0.3">
      <c r="A30" s="83" t="s">
        <v>149</v>
      </c>
      <c r="B30" s="84">
        <v>19</v>
      </c>
      <c r="C30" s="85">
        <v>0</v>
      </c>
      <c r="D30" s="85">
        <v>0</v>
      </c>
      <c r="E30" s="85">
        <v>0</v>
      </c>
      <c r="F30" s="86">
        <v>0</v>
      </c>
      <c r="G30" s="114">
        <f t="shared" si="0"/>
        <v>19</v>
      </c>
      <c r="I30" s="88" t="s">
        <v>173</v>
      </c>
    </row>
    <row r="31" spans="1:9" x14ac:dyDescent="0.3">
      <c r="A31" s="83" t="s">
        <v>150</v>
      </c>
      <c r="B31" s="84">
        <v>24</v>
      </c>
      <c r="C31" s="85">
        <v>0</v>
      </c>
      <c r="D31" s="85">
        <v>0</v>
      </c>
      <c r="E31" s="85">
        <v>0</v>
      </c>
      <c r="F31" s="86">
        <v>0</v>
      </c>
      <c r="G31" s="114">
        <f t="shared" si="0"/>
        <v>24</v>
      </c>
      <c r="I31" s="88" t="s">
        <v>175</v>
      </c>
    </row>
    <row r="32" spans="1:9" ht="15" thickBot="1" x14ac:dyDescent="0.35">
      <c r="A32" s="93" t="s">
        <v>151</v>
      </c>
      <c r="B32" s="94">
        <v>5</v>
      </c>
      <c r="C32" s="95">
        <v>5</v>
      </c>
      <c r="D32" s="95">
        <v>0</v>
      </c>
      <c r="E32" s="95">
        <v>8</v>
      </c>
      <c r="F32" s="96">
        <v>4</v>
      </c>
      <c r="G32" s="116">
        <f t="shared" si="0"/>
        <v>22</v>
      </c>
      <c r="I32" s="97" t="s">
        <v>174</v>
      </c>
    </row>
    <row r="33" spans="5:9" ht="15" thickBot="1" x14ac:dyDescent="0.35">
      <c r="E33" s="133" t="s">
        <v>177</v>
      </c>
      <c r="F33" s="134"/>
      <c r="G33" s="100">
        <f>SUM(G2:G32)</f>
        <v>600</v>
      </c>
      <c r="I33" s="99" t="s">
        <v>176</v>
      </c>
    </row>
    <row r="34" spans="5:9" ht="15" thickBot="1" x14ac:dyDescent="0.35"/>
    <row r="35" spans="5:9" x14ac:dyDescent="0.3">
      <c r="E35" s="135" t="s">
        <v>178</v>
      </c>
      <c r="F35" s="136"/>
      <c r="G35" s="101">
        <f>MAX(G2:G32)</f>
        <v>39</v>
      </c>
    </row>
    <row r="36" spans="5:9" x14ac:dyDescent="0.3">
      <c r="E36" s="137" t="s">
        <v>179</v>
      </c>
      <c r="F36" s="138"/>
      <c r="G36" s="102">
        <f>MIN(G2:G32)</f>
        <v>8</v>
      </c>
    </row>
    <row r="37" spans="5:9" ht="15" thickBot="1" x14ac:dyDescent="0.35">
      <c r="E37" s="139" t="s">
        <v>180</v>
      </c>
      <c r="F37" s="140"/>
      <c r="G37" s="96">
        <f>SUM(G2:G32)/COUNT(G2:G32)</f>
        <v>25</v>
      </c>
    </row>
  </sheetData>
  <mergeCells count="4">
    <mergeCell ref="E33:F33"/>
    <mergeCell ref="E35:F35"/>
    <mergeCell ref="E36:F36"/>
    <mergeCell ref="E37:F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5783-AC1A-4262-B241-0DE459D657A3}">
  <dimension ref="A1:AI32"/>
  <sheetViews>
    <sheetView zoomScale="85" zoomScaleNormal="85" workbookViewId="0">
      <selection activeCell="AJ11" sqref="AJ11"/>
    </sheetView>
  </sheetViews>
  <sheetFormatPr defaultRowHeight="14.4" x14ac:dyDescent="0.3"/>
  <cols>
    <col min="1" max="1" width="30.109375" style="48" bestFit="1" customWidth="1"/>
    <col min="2" max="10" width="3.109375" bestFit="1" customWidth="1"/>
    <col min="11" max="34" width="4.109375" bestFit="1" customWidth="1"/>
  </cols>
  <sheetData>
    <row r="1" spans="1:35" ht="15" thickBot="1" x14ac:dyDescent="0.35">
      <c r="A1" s="53" t="s">
        <v>121</v>
      </c>
      <c r="B1" s="50" t="s">
        <v>181</v>
      </c>
      <c r="C1" s="50" t="s">
        <v>182</v>
      </c>
      <c r="D1" s="50" t="s">
        <v>183</v>
      </c>
      <c r="E1" s="50" t="s">
        <v>184</v>
      </c>
      <c r="F1" s="50" t="s">
        <v>185</v>
      </c>
      <c r="G1" s="50" t="s">
        <v>186</v>
      </c>
      <c r="H1" s="50" t="s">
        <v>187</v>
      </c>
      <c r="I1" s="50" t="s">
        <v>188</v>
      </c>
      <c r="J1" s="50" t="s">
        <v>189</v>
      </c>
      <c r="K1" s="50" t="s">
        <v>190</v>
      </c>
      <c r="L1" s="50" t="s">
        <v>191</v>
      </c>
      <c r="M1" s="50" t="s">
        <v>192</v>
      </c>
      <c r="N1" s="50" t="s">
        <v>193</v>
      </c>
      <c r="O1" s="50" t="s">
        <v>194</v>
      </c>
      <c r="P1" s="50" t="s">
        <v>195</v>
      </c>
      <c r="Q1" s="50" t="s">
        <v>196</v>
      </c>
      <c r="R1" s="50" t="s">
        <v>197</v>
      </c>
      <c r="S1" s="50" t="s">
        <v>198</v>
      </c>
      <c r="T1" s="50" t="s">
        <v>199</v>
      </c>
      <c r="U1" s="50" t="s">
        <v>200</v>
      </c>
      <c r="V1" s="50" t="s">
        <v>201</v>
      </c>
      <c r="W1" s="50" t="s">
        <v>202</v>
      </c>
      <c r="X1" s="50" t="s">
        <v>203</v>
      </c>
      <c r="Y1" s="50" t="s">
        <v>204</v>
      </c>
      <c r="Z1" s="50" t="s">
        <v>205</v>
      </c>
      <c r="AA1" s="50" t="s">
        <v>206</v>
      </c>
      <c r="AB1" s="50" t="s">
        <v>207</v>
      </c>
      <c r="AC1" s="50" t="s">
        <v>208</v>
      </c>
      <c r="AD1" s="50" t="s">
        <v>209</v>
      </c>
      <c r="AE1" s="50" t="s">
        <v>210</v>
      </c>
      <c r="AF1" s="50" t="s">
        <v>211</v>
      </c>
      <c r="AG1" s="50" t="s">
        <v>212</v>
      </c>
      <c r="AH1" s="63" t="s">
        <v>213</v>
      </c>
      <c r="AI1" s="49"/>
    </row>
    <row r="2" spans="1:35" x14ac:dyDescent="0.3">
      <c r="A2" s="64" t="s">
        <v>127</v>
      </c>
      <c r="B2" s="55">
        <v>1</v>
      </c>
      <c r="C2" s="55">
        <v>1</v>
      </c>
      <c r="D2" s="55">
        <v>1</v>
      </c>
      <c r="E2" s="55">
        <v>1</v>
      </c>
      <c r="F2" s="55">
        <v>1</v>
      </c>
      <c r="G2" s="55">
        <v>1</v>
      </c>
      <c r="H2" s="55">
        <v>1</v>
      </c>
      <c r="I2" s="55">
        <v>1</v>
      </c>
      <c r="J2" s="55">
        <v>1</v>
      </c>
      <c r="K2" s="55">
        <v>1</v>
      </c>
      <c r="L2" s="55">
        <v>1</v>
      </c>
      <c r="M2" s="55">
        <v>1</v>
      </c>
      <c r="N2" s="55">
        <v>1</v>
      </c>
      <c r="O2" s="55">
        <v>1</v>
      </c>
      <c r="P2" s="55">
        <v>1</v>
      </c>
      <c r="Q2" s="55">
        <v>1</v>
      </c>
      <c r="R2" s="55">
        <v>1</v>
      </c>
      <c r="S2" s="55">
        <v>1</v>
      </c>
      <c r="T2" s="55">
        <v>1</v>
      </c>
      <c r="U2" s="55">
        <v>1</v>
      </c>
      <c r="V2" s="55">
        <v>1</v>
      </c>
      <c r="W2" s="55">
        <v>1</v>
      </c>
      <c r="X2" s="55">
        <v>4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0</v>
      </c>
      <c r="AF2" s="55">
        <v>0</v>
      </c>
      <c r="AG2" s="55">
        <v>0</v>
      </c>
      <c r="AH2" s="56">
        <v>0</v>
      </c>
    </row>
    <row r="3" spans="1:35" x14ac:dyDescent="0.3">
      <c r="A3" s="64" t="s">
        <v>122</v>
      </c>
      <c r="B3" s="57">
        <v>6</v>
      </c>
      <c r="C3" s="58">
        <v>6</v>
      </c>
      <c r="D3" s="58">
        <v>6</v>
      </c>
      <c r="E3" s="58">
        <v>6</v>
      </c>
      <c r="F3" s="55">
        <v>1</v>
      </c>
      <c r="G3" s="55">
        <v>1</v>
      </c>
      <c r="H3" s="55">
        <v>1</v>
      </c>
      <c r="I3" s="55">
        <v>1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6">
        <v>0</v>
      </c>
    </row>
    <row r="4" spans="1:35" x14ac:dyDescent="0.3">
      <c r="A4" s="64" t="s">
        <v>128</v>
      </c>
      <c r="B4" s="57">
        <v>4</v>
      </c>
      <c r="C4" s="57">
        <v>4</v>
      </c>
      <c r="D4" s="57">
        <v>4</v>
      </c>
      <c r="E4" s="57">
        <v>4</v>
      </c>
      <c r="F4" s="57">
        <v>1</v>
      </c>
      <c r="G4" s="57">
        <v>1</v>
      </c>
      <c r="H4" s="57">
        <v>1</v>
      </c>
      <c r="I4" s="57">
        <v>1</v>
      </c>
      <c r="J4" s="57">
        <v>1</v>
      </c>
      <c r="K4" s="57">
        <v>1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6">
        <v>0</v>
      </c>
    </row>
    <row r="5" spans="1:35" x14ac:dyDescent="0.3">
      <c r="A5" s="64" t="s">
        <v>129</v>
      </c>
      <c r="B5" s="55">
        <v>6</v>
      </c>
      <c r="C5" s="55">
        <v>6</v>
      </c>
      <c r="D5" s="55">
        <v>6</v>
      </c>
      <c r="E5" s="55">
        <v>1</v>
      </c>
      <c r="F5" s="55">
        <v>1</v>
      </c>
      <c r="G5" s="55">
        <v>1</v>
      </c>
      <c r="H5" s="55">
        <v>1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6">
        <v>0</v>
      </c>
    </row>
    <row r="6" spans="1:35" x14ac:dyDescent="0.3">
      <c r="A6" s="65" t="s">
        <v>130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6"/>
    </row>
    <row r="7" spans="1:35" x14ac:dyDescent="0.3">
      <c r="A7" s="64" t="s">
        <v>131</v>
      </c>
      <c r="B7" s="55">
        <v>1</v>
      </c>
      <c r="C7" s="55">
        <v>1</v>
      </c>
      <c r="D7" s="55">
        <v>1</v>
      </c>
      <c r="E7" s="55">
        <v>1</v>
      </c>
      <c r="F7" s="55">
        <v>1</v>
      </c>
      <c r="G7" s="55">
        <v>1</v>
      </c>
      <c r="H7" s="55">
        <v>1</v>
      </c>
      <c r="I7" s="55">
        <v>1</v>
      </c>
      <c r="J7" s="55">
        <v>1</v>
      </c>
      <c r="K7" s="55">
        <v>1</v>
      </c>
      <c r="L7" s="55">
        <v>1</v>
      </c>
      <c r="M7" s="55">
        <v>1</v>
      </c>
      <c r="N7" s="55">
        <v>1</v>
      </c>
      <c r="O7" s="55">
        <v>1</v>
      </c>
      <c r="P7" s="55">
        <v>1</v>
      </c>
      <c r="Q7" s="55">
        <v>1</v>
      </c>
      <c r="R7" s="55">
        <v>1</v>
      </c>
      <c r="S7" s="55">
        <v>1</v>
      </c>
      <c r="T7" s="55">
        <v>1</v>
      </c>
      <c r="U7" s="55">
        <v>1</v>
      </c>
      <c r="V7" s="55">
        <v>1</v>
      </c>
      <c r="W7" s="55">
        <v>1</v>
      </c>
      <c r="X7" s="55">
        <v>1</v>
      </c>
      <c r="Y7" s="55">
        <v>1</v>
      </c>
      <c r="Z7" s="55">
        <v>1</v>
      </c>
      <c r="AA7" s="55">
        <v>1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6">
        <v>0</v>
      </c>
    </row>
    <row r="8" spans="1:35" x14ac:dyDescent="0.3">
      <c r="A8" s="64" t="s">
        <v>132</v>
      </c>
      <c r="B8" s="55">
        <v>1</v>
      </c>
      <c r="C8" s="55">
        <v>1</v>
      </c>
      <c r="D8" s="55">
        <v>1</v>
      </c>
      <c r="E8" s="55">
        <v>1</v>
      </c>
      <c r="F8" s="55">
        <v>1</v>
      </c>
      <c r="G8" s="55">
        <v>1</v>
      </c>
      <c r="H8" s="55">
        <v>1</v>
      </c>
      <c r="I8" s="55">
        <v>1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66">
        <v>0</v>
      </c>
      <c r="W8" s="66">
        <v>0</v>
      </c>
      <c r="X8" s="66">
        <v>0</v>
      </c>
      <c r="Y8" s="66">
        <v>0</v>
      </c>
      <c r="Z8" s="66">
        <v>0</v>
      </c>
      <c r="AA8" s="66">
        <v>0</v>
      </c>
      <c r="AB8" s="66">
        <v>0</v>
      </c>
      <c r="AC8" s="66">
        <v>0</v>
      </c>
      <c r="AD8" s="66">
        <v>0</v>
      </c>
      <c r="AE8" s="66">
        <v>0</v>
      </c>
      <c r="AF8" s="66">
        <v>0</v>
      </c>
      <c r="AG8" s="66">
        <v>0</v>
      </c>
      <c r="AH8" s="56">
        <v>0</v>
      </c>
    </row>
    <row r="9" spans="1:35" x14ac:dyDescent="0.3">
      <c r="A9" s="65" t="s">
        <v>133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6"/>
    </row>
    <row r="10" spans="1:35" x14ac:dyDescent="0.3">
      <c r="A10" s="65" t="s">
        <v>123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</row>
    <row r="11" spans="1:35" x14ac:dyDescent="0.3">
      <c r="A11" s="64" t="s">
        <v>124</v>
      </c>
      <c r="B11" s="55">
        <v>6</v>
      </c>
      <c r="C11" s="55">
        <v>6</v>
      </c>
      <c r="D11" s="55">
        <v>6</v>
      </c>
      <c r="E11" s="55">
        <v>6</v>
      </c>
      <c r="F11" s="55">
        <v>1</v>
      </c>
      <c r="G11" s="55">
        <v>1</v>
      </c>
      <c r="H11" s="55">
        <v>1</v>
      </c>
      <c r="I11" s="55">
        <v>1</v>
      </c>
      <c r="J11" s="59">
        <v>8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66">
        <v>0</v>
      </c>
      <c r="W11" s="66">
        <v>0</v>
      </c>
      <c r="X11" s="66">
        <v>0</v>
      </c>
      <c r="Y11" s="66">
        <v>0</v>
      </c>
      <c r="Z11" s="66">
        <v>0</v>
      </c>
      <c r="AA11" s="66">
        <v>0</v>
      </c>
      <c r="AB11" s="66">
        <v>0</v>
      </c>
      <c r="AC11" s="66">
        <v>0</v>
      </c>
      <c r="AD11" s="66">
        <v>0</v>
      </c>
      <c r="AE11" s="66">
        <v>0</v>
      </c>
      <c r="AF11" s="66">
        <v>0</v>
      </c>
      <c r="AG11" s="66">
        <v>0</v>
      </c>
      <c r="AH11" s="56">
        <v>0</v>
      </c>
    </row>
    <row r="12" spans="1:35" x14ac:dyDescent="0.3">
      <c r="A12" s="64" t="s">
        <v>125</v>
      </c>
      <c r="B12" s="60">
        <v>1</v>
      </c>
      <c r="C12" s="60">
        <v>1</v>
      </c>
      <c r="D12" s="60">
        <v>1</v>
      </c>
      <c r="E12" s="60">
        <v>1</v>
      </c>
      <c r="F12" s="60">
        <v>1</v>
      </c>
      <c r="G12" s="60">
        <v>1</v>
      </c>
      <c r="H12" s="60">
        <v>1</v>
      </c>
      <c r="I12" s="60">
        <v>1</v>
      </c>
      <c r="J12" s="60">
        <v>1</v>
      </c>
      <c r="K12" s="60">
        <v>1</v>
      </c>
      <c r="L12" s="60">
        <v>1</v>
      </c>
      <c r="M12" s="60">
        <v>1</v>
      </c>
      <c r="N12" s="57">
        <v>1</v>
      </c>
      <c r="O12" s="57">
        <v>1</v>
      </c>
      <c r="P12" s="57">
        <v>1</v>
      </c>
      <c r="Q12" s="57">
        <v>1</v>
      </c>
      <c r="R12" s="57">
        <v>1</v>
      </c>
      <c r="S12" s="57">
        <v>1</v>
      </c>
      <c r="T12" s="57">
        <v>1</v>
      </c>
      <c r="U12" s="57">
        <v>1</v>
      </c>
      <c r="V12" s="57">
        <v>1</v>
      </c>
      <c r="W12" s="57">
        <v>1</v>
      </c>
      <c r="X12" s="57">
        <v>1</v>
      </c>
      <c r="Y12" s="57">
        <v>1</v>
      </c>
      <c r="Z12" s="55">
        <v>1</v>
      </c>
      <c r="AA12" s="55">
        <v>1</v>
      </c>
      <c r="AB12" s="55">
        <v>1</v>
      </c>
      <c r="AC12" s="55">
        <v>1</v>
      </c>
      <c r="AD12" s="66">
        <v>0</v>
      </c>
      <c r="AE12" s="66">
        <v>0</v>
      </c>
      <c r="AF12" s="66">
        <v>0</v>
      </c>
      <c r="AG12" s="66">
        <v>0</v>
      </c>
      <c r="AH12" s="56">
        <v>0</v>
      </c>
    </row>
    <row r="13" spans="1:35" x14ac:dyDescent="0.3">
      <c r="A13" s="65" t="s">
        <v>247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6"/>
    </row>
    <row r="14" spans="1:35" x14ac:dyDescent="0.3">
      <c r="A14" s="64" t="s">
        <v>134</v>
      </c>
      <c r="B14" s="55">
        <v>1</v>
      </c>
      <c r="C14" s="55">
        <v>1</v>
      </c>
      <c r="D14" s="55">
        <v>1</v>
      </c>
      <c r="E14" s="55">
        <v>1</v>
      </c>
      <c r="F14" s="55">
        <v>1</v>
      </c>
      <c r="G14" s="55">
        <v>1</v>
      </c>
      <c r="H14" s="55">
        <v>1</v>
      </c>
      <c r="I14" s="55">
        <v>1</v>
      </c>
      <c r="J14" s="55">
        <v>1</v>
      </c>
      <c r="K14" s="55">
        <v>1</v>
      </c>
      <c r="L14" s="55">
        <v>1</v>
      </c>
      <c r="M14" s="55">
        <v>1</v>
      </c>
      <c r="N14" s="55">
        <v>1</v>
      </c>
      <c r="O14" s="55">
        <v>1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6">
        <v>0</v>
      </c>
    </row>
    <row r="15" spans="1:35" x14ac:dyDescent="0.3">
      <c r="A15" s="64" t="s">
        <v>135</v>
      </c>
      <c r="B15" s="55">
        <v>1</v>
      </c>
      <c r="C15" s="55">
        <v>1</v>
      </c>
      <c r="D15" s="55">
        <v>1</v>
      </c>
      <c r="E15" s="55">
        <v>1</v>
      </c>
      <c r="F15" s="55">
        <v>1</v>
      </c>
      <c r="G15" s="55">
        <v>1</v>
      </c>
      <c r="H15" s="55">
        <v>1</v>
      </c>
      <c r="I15" s="55">
        <v>1</v>
      </c>
      <c r="J15" s="55">
        <v>1</v>
      </c>
      <c r="K15" s="55">
        <v>1</v>
      </c>
      <c r="L15" s="55">
        <v>1</v>
      </c>
      <c r="M15" s="55">
        <v>1</v>
      </c>
      <c r="N15" s="55">
        <v>1</v>
      </c>
      <c r="O15" s="55">
        <v>1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6">
        <v>0</v>
      </c>
    </row>
    <row r="16" spans="1:35" x14ac:dyDescent="0.3">
      <c r="A16" s="65" t="s">
        <v>136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6"/>
    </row>
    <row r="17" spans="1:34" x14ac:dyDescent="0.3">
      <c r="A17" s="64" t="s">
        <v>137</v>
      </c>
      <c r="B17" s="59">
        <v>1</v>
      </c>
      <c r="C17" s="55">
        <v>4</v>
      </c>
      <c r="D17" s="55">
        <v>4</v>
      </c>
      <c r="E17" s="55">
        <v>4</v>
      </c>
      <c r="F17" s="55">
        <v>4</v>
      </c>
      <c r="G17" s="55">
        <v>4</v>
      </c>
      <c r="H17" s="55">
        <v>4</v>
      </c>
      <c r="I17" s="55">
        <v>4</v>
      </c>
      <c r="J17" s="55">
        <v>4</v>
      </c>
      <c r="K17" s="55">
        <v>1</v>
      </c>
      <c r="L17" s="55">
        <v>1</v>
      </c>
      <c r="M17" s="55">
        <v>1</v>
      </c>
      <c r="N17" s="55">
        <v>1</v>
      </c>
      <c r="O17" s="55">
        <v>1</v>
      </c>
      <c r="P17" s="55">
        <v>1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6">
        <v>0</v>
      </c>
    </row>
    <row r="18" spans="1:34" x14ac:dyDescent="0.3">
      <c r="A18" s="64" t="s">
        <v>126</v>
      </c>
      <c r="B18" s="55">
        <v>1</v>
      </c>
      <c r="C18" s="55">
        <v>1</v>
      </c>
      <c r="D18" s="55">
        <v>1</v>
      </c>
      <c r="E18" s="55">
        <v>1</v>
      </c>
      <c r="F18" s="55">
        <v>1</v>
      </c>
      <c r="G18" s="55">
        <v>1</v>
      </c>
      <c r="H18" s="55">
        <v>1</v>
      </c>
      <c r="I18" s="55">
        <v>1</v>
      </c>
      <c r="J18" s="55">
        <v>1</v>
      </c>
      <c r="K18" s="55">
        <v>1</v>
      </c>
      <c r="L18" s="55">
        <v>1</v>
      </c>
      <c r="M18" s="55">
        <v>1</v>
      </c>
      <c r="N18" s="55">
        <v>1</v>
      </c>
      <c r="O18" s="55">
        <v>1</v>
      </c>
      <c r="P18" s="55">
        <v>1</v>
      </c>
      <c r="Q18" s="55">
        <v>1</v>
      </c>
      <c r="R18" s="55">
        <v>1</v>
      </c>
      <c r="S18" s="55">
        <v>1</v>
      </c>
      <c r="T18" s="55">
        <v>1</v>
      </c>
      <c r="U18" s="55">
        <v>1</v>
      </c>
      <c r="V18" s="59">
        <v>1</v>
      </c>
      <c r="W18" s="59">
        <v>1</v>
      </c>
      <c r="X18" s="59">
        <v>1</v>
      </c>
      <c r="Y18" s="59">
        <v>1</v>
      </c>
      <c r="Z18" s="59">
        <v>1</v>
      </c>
      <c r="AA18" s="59">
        <v>1</v>
      </c>
      <c r="AB18" s="59">
        <v>1</v>
      </c>
      <c r="AC18" s="59">
        <v>1</v>
      </c>
      <c r="AD18" s="59">
        <v>1</v>
      </c>
      <c r="AE18" s="59">
        <v>1</v>
      </c>
      <c r="AF18" s="59">
        <v>1</v>
      </c>
      <c r="AG18" s="59">
        <v>1</v>
      </c>
      <c r="AH18" s="61">
        <v>1</v>
      </c>
    </row>
    <row r="19" spans="1:34" x14ac:dyDescent="0.3">
      <c r="A19" s="64" t="s">
        <v>138</v>
      </c>
      <c r="B19" s="59">
        <v>1</v>
      </c>
      <c r="C19" s="59">
        <v>1</v>
      </c>
      <c r="D19" s="55">
        <v>4</v>
      </c>
      <c r="E19" s="55">
        <v>4</v>
      </c>
      <c r="F19" s="55">
        <v>4</v>
      </c>
      <c r="G19" s="55">
        <v>4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  <c r="X19" s="66">
        <v>0</v>
      </c>
      <c r="Y19" s="66">
        <v>0</v>
      </c>
      <c r="Z19" s="66">
        <v>0</v>
      </c>
      <c r="AA19" s="66">
        <v>0</v>
      </c>
      <c r="AB19" s="66">
        <v>0</v>
      </c>
      <c r="AC19" s="66">
        <v>0</v>
      </c>
      <c r="AD19" s="66">
        <v>0</v>
      </c>
      <c r="AE19" s="66">
        <v>0</v>
      </c>
      <c r="AF19" s="66">
        <v>0</v>
      </c>
      <c r="AG19" s="66">
        <v>0</v>
      </c>
      <c r="AH19" s="56">
        <v>0</v>
      </c>
    </row>
    <row r="20" spans="1:34" x14ac:dyDescent="0.3">
      <c r="A20" s="65" t="s">
        <v>139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6"/>
    </row>
    <row r="21" spans="1:34" x14ac:dyDescent="0.3">
      <c r="A21" s="64" t="s">
        <v>140</v>
      </c>
      <c r="B21" s="62">
        <v>1</v>
      </c>
      <c r="C21" s="62">
        <v>1</v>
      </c>
      <c r="D21" s="62">
        <v>1</v>
      </c>
      <c r="E21" s="62">
        <v>1</v>
      </c>
      <c r="F21" s="62">
        <v>1</v>
      </c>
      <c r="G21" s="62">
        <v>1</v>
      </c>
      <c r="H21" s="62">
        <v>1</v>
      </c>
      <c r="I21" s="62">
        <v>1</v>
      </c>
      <c r="J21" s="62">
        <v>1</v>
      </c>
      <c r="K21" s="62">
        <v>1</v>
      </c>
      <c r="L21" s="62">
        <v>1</v>
      </c>
      <c r="M21" s="62">
        <v>1</v>
      </c>
      <c r="N21" s="62">
        <v>1</v>
      </c>
      <c r="O21" s="62">
        <v>1</v>
      </c>
      <c r="P21" s="62">
        <v>1</v>
      </c>
      <c r="Q21" s="62">
        <v>1</v>
      </c>
      <c r="R21" s="62">
        <v>1</v>
      </c>
      <c r="S21" s="62">
        <v>1</v>
      </c>
      <c r="T21" s="62">
        <v>1</v>
      </c>
      <c r="U21" s="62">
        <v>1</v>
      </c>
      <c r="V21" s="62">
        <v>1</v>
      </c>
      <c r="W21" s="66">
        <v>0</v>
      </c>
      <c r="X21" s="66">
        <v>0</v>
      </c>
      <c r="Y21" s="66">
        <v>0</v>
      </c>
      <c r="Z21" s="66">
        <v>0</v>
      </c>
      <c r="AA21" s="66">
        <v>0</v>
      </c>
      <c r="AB21" s="66">
        <v>0</v>
      </c>
      <c r="AC21" s="66">
        <v>0</v>
      </c>
      <c r="AD21" s="66">
        <v>0</v>
      </c>
      <c r="AE21" s="66">
        <v>0</v>
      </c>
      <c r="AF21" s="66">
        <v>0</v>
      </c>
      <c r="AG21" s="66">
        <v>0</v>
      </c>
      <c r="AH21" s="56">
        <v>0</v>
      </c>
    </row>
    <row r="22" spans="1:34" x14ac:dyDescent="0.3">
      <c r="A22" s="64" t="s">
        <v>141</v>
      </c>
      <c r="B22" s="55">
        <v>1</v>
      </c>
      <c r="C22" s="55">
        <v>1</v>
      </c>
      <c r="D22" s="55">
        <v>1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55">
        <v>1</v>
      </c>
      <c r="K22" s="55">
        <v>1</v>
      </c>
      <c r="L22" s="55">
        <v>1</v>
      </c>
      <c r="M22" s="55">
        <v>1</v>
      </c>
      <c r="N22" s="55">
        <v>1</v>
      </c>
      <c r="O22" s="55">
        <v>1</v>
      </c>
      <c r="P22" s="55">
        <v>1</v>
      </c>
      <c r="Q22" s="55">
        <v>1</v>
      </c>
      <c r="R22" s="55">
        <v>1</v>
      </c>
      <c r="S22" s="55">
        <v>1</v>
      </c>
      <c r="T22" s="55">
        <v>1</v>
      </c>
      <c r="U22" s="55">
        <v>1</v>
      </c>
      <c r="V22" s="55">
        <v>1</v>
      </c>
      <c r="W22" s="55">
        <v>1</v>
      </c>
      <c r="X22" s="55">
        <v>1</v>
      </c>
      <c r="Y22" s="55">
        <v>1</v>
      </c>
      <c r="Z22" s="55">
        <v>1</v>
      </c>
      <c r="AA22" s="55">
        <v>1</v>
      </c>
      <c r="AB22" s="55">
        <v>1</v>
      </c>
      <c r="AC22" s="66">
        <v>0</v>
      </c>
      <c r="AD22" s="66">
        <v>0</v>
      </c>
      <c r="AE22" s="66">
        <v>0</v>
      </c>
      <c r="AF22" s="66">
        <v>0</v>
      </c>
      <c r="AG22" s="66">
        <v>0</v>
      </c>
      <c r="AH22" s="56">
        <v>0</v>
      </c>
    </row>
    <row r="23" spans="1:34" x14ac:dyDescent="0.3">
      <c r="A23" s="64" t="s">
        <v>142</v>
      </c>
      <c r="B23" s="60">
        <v>1</v>
      </c>
      <c r="C23" s="60">
        <v>1</v>
      </c>
      <c r="D23" s="60">
        <v>1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  <c r="N23" s="57">
        <v>1</v>
      </c>
      <c r="O23" s="57">
        <v>1</v>
      </c>
      <c r="P23" s="57">
        <v>1</v>
      </c>
      <c r="Q23" s="57">
        <v>1</v>
      </c>
      <c r="R23" s="57">
        <v>1</v>
      </c>
      <c r="S23" s="57">
        <v>1</v>
      </c>
      <c r="T23" s="57">
        <v>1</v>
      </c>
      <c r="U23" s="57">
        <v>1</v>
      </c>
      <c r="V23" s="57">
        <v>1</v>
      </c>
      <c r="W23" s="57">
        <v>1</v>
      </c>
      <c r="X23" s="57">
        <v>1</v>
      </c>
      <c r="Y23" s="57">
        <v>1</v>
      </c>
      <c r="Z23" s="55">
        <v>1</v>
      </c>
      <c r="AA23" s="55">
        <v>1</v>
      </c>
      <c r="AB23" s="55">
        <v>1</v>
      </c>
      <c r="AC23" s="55">
        <v>1</v>
      </c>
      <c r="AD23" s="66">
        <v>0</v>
      </c>
      <c r="AE23" s="66">
        <v>0</v>
      </c>
      <c r="AF23" s="66">
        <v>0</v>
      </c>
      <c r="AG23" s="66">
        <v>0</v>
      </c>
      <c r="AH23" s="56">
        <v>0</v>
      </c>
    </row>
    <row r="24" spans="1:34" x14ac:dyDescent="0.3">
      <c r="A24" s="64" t="s">
        <v>143</v>
      </c>
      <c r="B24" s="55">
        <v>6</v>
      </c>
      <c r="C24" s="55">
        <v>6</v>
      </c>
      <c r="D24" s="55">
        <v>6</v>
      </c>
      <c r="E24" s="55">
        <v>6</v>
      </c>
      <c r="F24" s="55">
        <v>1</v>
      </c>
      <c r="G24" s="55">
        <v>1</v>
      </c>
      <c r="H24" s="55">
        <v>1</v>
      </c>
      <c r="I24" s="55">
        <v>1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6">
        <v>0</v>
      </c>
    </row>
    <row r="25" spans="1:34" x14ac:dyDescent="0.3">
      <c r="A25" s="64" t="s">
        <v>144</v>
      </c>
      <c r="B25" s="55">
        <v>5</v>
      </c>
      <c r="C25" s="55">
        <v>5</v>
      </c>
      <c r="D25" s="55">
        <v>6</v>
      </c>
      <c r="E25" s="55">
        <v>6</v>
      </c>
      <c r="F25" s="55">
        <v>1</v>
      </c>
      <c r="G25" s="55">
        <v>1</v>
      </c>
      <c r="H25" s="55">
        <v>1</v>
      </c>
      <c r="I25" s="55">
        <v>1</v>
      </c>
      <c r="J25" s="55">
        <v>1</v>
      </c>
      <c r="K25" s="55">
        <v>1</v>
      </c>
      <c r="L25" s="55">
        <v>1</v>
      </c>
      <c r="M25" s="55">
        <v>1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6">
        <v>0</v>
      </c>
    </row>
    <row r="26" spans="1:34" x14ac:dyDescent="0.3">
      <c r="A26" s="64" t="s">
        <v>145</v>
      </c>
      <c r="B26" s="60">
        <v>6</v>
      </c>
      <c r="C26" s="60">
        <v>6</v>
      </c>
      <c r="D26" s="57">
        <v>6</v>
      </c>
      <c r="E26" s="57">
        <v>6</v>
      </c>
      <c r="F26" s="55">
        <v>1</v>
      </c>
      <c r="G26" s="55">
        <v>1</v>
      </c>
      <c r="H26" s="55">
        <v>1</v>
      </c>
      <c r="I26" s="55">
        <v>1</v>
      </c>
      <c r="J26" s="55">
        <v>1</v>
      </c>
      <c r="K26" s="55">
        <v>1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66">
        <v>0</v>
      </c>
      <c r="AD26" s="55">
        <v>0</v>
      </c>
      <c r="AE26" s="66">
        <v>0</v>
      </c>
      <c r="AF26" s="55">
        <v>0</v>
      </c>
      <c r="AG26" s="66">
        <v>0</v>
      </c>
      <c r="AH26" s="56">
        <v>0</v>
      </c>
    </row>
    <row r="27" spans="1:34" x14ac:dyDescent="0.3">
      <c r="A27" s="64" t="s">
        <v>146</v>
      </c>
      <c r="B27" s="55">
        <v>6</v>
      </c>
      <c r="C27" s="55">
        <v>6</v>
      </c>
      <c r="D27" s="55">
        <v>6</v>
      </c>
      <c r="E27" s="55">
        <v>6</v>
      </c>
      <c r="F27" s="59">
        <v>1</v>
      </c>
      <c r="G27" s="59">
        <v>1</v>
      </c>
      <c r="H27" s="59">
        <v>1</v>
      </c>
      <c r="I27" s="59">
        <v>1</v>
      </c>
      <c r="J27" s="55">
        <v>1</v>
      </c>
      <c r="K27" s="55">
        <v>1</v>
      </c>
      <c r="L27" s="55">
        <v>1</v>
      </c>
      <c r="M27" s="55">
        <v>1</v>
      </c>
      <c r="N27" s="55">
        <v>1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6">
        <v>0</v>
      </c>
    </row>
    <row r="28" spans="1:34" x14ac:dyDescent="0.3">
      <c r="A28" s="64" t="s">
        <v>147</v>
      </c>
      <c r="B28" s="55">
        <v>6</v>
      </c>
      <c r="C28" s="55">
        <v>4</v>
      </c>
      <c r="D28" s="55">
        <v>4</v>
      </c>
      <c r="E28" s="55">
        <v>3</v>
      </c>
      <c r="F28" s="55">
        <v>3</v>
      </c>
      <c r="G28" s="55">
        <v>1</v>
      </c>
      <c r="H28" s="55">
        <v>1</v>
      </c>
      <c r="I28" s="55">
        <v>1</v>
      </c>
      <c r="J28" s="55">
        <v>1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56">
        <v>0</v>
      </c>
    </row>
    <row r="29" spans="1:34" x14ac:dyDescent="0.3">
      <c r="A29" s="65" t="s">
        <v>148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6"/>
    </row>
    <row r="30" spans="1:34" x14ac:dyDescent="0.3">
      <c r="A30" s="64" t="s">
        <v>149</v>
      </c>
      <c r="B30" s="55">
        <v>1</v>
      </c>
      <c r="C30" s="55">
        <v>1</v>
      </c>
      <c r="D30" s="55">
        <v>1</v>
      </c>
      <c r="E30" s="55">
        <v>1</v>
      </c>
      <c r="F30" s="55">
        <v>1</v>
      </c>
      <c r="G30" s="55">
        <v>1</v>
      </c>
      <c r="H30" s="55">
        <v>1</v>
      </c>
      <c r="I30" s="55">
        <v>1</v>
      </c>
      <c r="J30" s="55">
        <v>1</v>
      </c>
      <c r="K30" s="55">
        <v>1</v>
      </c>
      <c r="L30" s="55">
        <v>1</v>
      </c>
      <c r="M30" s="55">
        <v>1</v>
      </c>
      <c r="N30" s="55">
        <v>1</v>
      </c>
      <c r="O30" s="55">
        <v>1</v>
      </c>
      <c r="P30" s="55">
        <v>1</v>
      </c>
      <c r="Q30" s="55">
        <v>1</v>
      </c>
      <c r="R30" s="55">
        <v>1</v>
      </c>
      <c r="S30" s="55">
        <v>1</v>
      </c>
      <c r="T30" s="55">
        <v>1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>
        <v>0</v>
      </c>
      <c r="AF30" s="66">
        <v>0</v>
      </c>
      <c r="AG30" s="66">
        <v>0</v>
      </c>
      <c r="AH30" s="56">
        <v>0</v>
      </c>
    </row>
    <row r="31" spans="1:34" x14ac:dyDescent="0.3">
      <c r="A31" s="64" t="s">
        <v>150</v>
      </c>
      <c r="B31" s="55">
        <v>5</v>
      </c>
      <c r="C31" s="55">
        <v>5</v>
      </c>
      <c r="D31" s="55">
        <v>5</v>
      </c>
      <c r="E31" s="55">
        <v>5</v>
      </c>
      <c r="F31" s="55">
        <v>1</v>
      </c>
      <c r="G31" s="55">
        <v>1</v>
      </c>
      <c r="H31" s="55">
        <v>1</v>
      </c>
      <c r="I31" s="55">
        <v>1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66">
        <v>0</v>
      </c>
      <c r="AE31" s="66">
        <v>0</v>
      </c>
      <c r="AF31" s="66">
        <v>0</v>
      </c>
      <c r="AG31" s="66">
        <v>0</v>
      </c>
      <c r="AH31" s="56">
        <v>0</v>
      </c>
    </row>
    <row r="32" spans="1:34" ht="15" thickBot="1" x14ac:dyDescent="0.35">
      <c r="A32" s="54" t="s">
        <v>151</v>
      </c>
      <c r="B32" s="68">
        <v>4</v>
      </c>
      <c r="C32" s="68">
        <v>4</v>
      </c>
      <c r="D32" s="69">
        <v>4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67">
        <v>1</v>
      </c>
      <c r="K32" s="67">
        <v>1</v>
      </c>
      <c r="L32" s="67">
        <v>1</v>
      </c>
      <c r="M32" s="67">
        <v>1</v>
      </c>
      <c r="N32" s="67">
        <v>1</v>
      </c>
      <c r="O32" s="51">
        <v>0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2">
        <v>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6B93-7D30-4F0C-91CD-31C210F627DB}">
  <dimension ref="A1:AI32"/>
  <sheetViews>
    <sheetView tabSelected="1" zoomScale="85" zoomScaleNormal="85" workbookViewId="0">
      <selection activeCell="S26" sqref="S26"/>
    </sheetView>
  </sheetViews>
  <sheetFormatPr defaultRowHeight="14.4" x14ac:dyDescent="0.3"/>
  <cols>
    <col min="1" max="1" width="32.88671875" style="48" customWidth="1"/>
    <col min="2" max="10" width="3.109375" bestFit="1" customWidth="1"/>
    <col min="11" max="34" width="4.109375" bestFit="1" customWidth="1"/>
  </cols>
  <sheetData>
    <row r="1" spans="1:35" ht="15" thickBot="1" x14ac:dyDescent="0.35">
      <c r="A1" s="53" t="s">
        <v>121</v>
      </c>
      <c r="B1" s="50" t="s">
        <v>181</v>
      </c>
      <c r="C1" s="50" t="s">
        <v>182</v>
      </c>
      <c r="D1" s="50" t="s">
        <v>183</v>
      </c>
      <c r="E1" s="50" t="s">
        <v>184</v>
      </c>
      <c r="F1" s="50" t="s">
        <v>185</v>
      </c>
      <c r="G1" s="50" t="s">
        <v>186</v>
      </c>
      <c r="H1" s="50" t="s">
        <v>187</v>
      </c>
      <c r="I1" s="50" t="s">
        <v>188</v>
      </c>
      <c r="J1" s="50" t="s">
        <v>189</v>
      </c>
      <c r="K1" s="50" t="s">
        <v>190</v>
      </c>
      <c r="L1" s="50" t="s">
        <v>191</v>
      </c>
      <c r="M1" s="50" t="s">
        <v>192</v>
      </c>
      <c r="N1" s="50" t="s">
        <v>193</v>
      </c>
      <c r="O1" s="50" t="s">
        <v>194</v>
      </c>
      <c r="P1" s="50" t="s">
        <v>195</v>
      </c>
      <c r="Q1" s="50" t="s">
        <v>196</v>
      </c>
      <c r="R1" s="50" t="s">
        <v>197</v>
      </c>
      <c r="S1" s="50" t="s">
        <v>198</v>
      </c>
      <c r="T1" s="50" t="s">
        <v>199</v>
      </c>
      <c r="U1" s="50" t="s">
        <v>200</v>
      </c>
      <c r="V1" s="50" t="s">
        <v>201</v>
      </c>
      <c r="W1" s="50" t="s">
        <v>202</v>
      </c>
      <c r="X1" s="50" t="s">
        <v>203</v>
      </c>
      <c r="Y1" s="50" t="s">
        <v>204</v>
      </c>
      <c r="Z1" s="50" t="s">
        <v>205</v>
      </c>
      <c r="AA1" s="50" t="s">
        <v>206</v>
      </c>
      <c r="AB1" s="50" t="s">
        <v>207</v>
      </c>
      <c r="AC1" s="50" t="s">
        <v>208</v>
      </c>
      <c r="AD1" s="50" t="s">
        <v>209</v>
      </c>
      <c r="AE1" s="50" t="s">
        <v>210</v>
      </c>
      <c r="AF1" s="50" t="s">
        <v>211</v>
      </c>
      <c r="AG1" s="50" t="s">
        <v>212</v>
      </c>
      <c r="AH1" s="63" t="s">
        <v>213</v>
      </c>
      <c r="AI1" s="49"/>
    </row>
    <row r="2" spans="1:35" x14ac:dyDescent="0.3">
      <c r="A2" s="64" t="s">
        <v>127</v>
      </c>
      <c r="B2" s="55" t="s">
        <v>268</v>
      </c>
      <c r="C2" s="55" t="s">
        <v>268</v>
      </c>
      <c r="D2" s="55" t="s">
        <v>268</v>
      </c>
      <c r="E2" s="55" t="s">
        <v>268</v>
      </c>
      <c r="F2" s="55" t="s">
        <v>268</v>
      </c>
      <c r="G2" s="55" t="s">
        <v>268</v>
      </c>
      <c r="H2" s="55" t="s">
        <v>268</v>
      </c>
      <c r="I2" s="55" t="s">
        <v>268</v>
      </c>
      <c r="J2" s="55" t="s">
        <v>268</v>
      </c>
      <c r="K2" s="55" t="s">
        <v>268</v>
      </c>
      <c r="L2" s="55" t="s">
        <v>268</v>
      </c>
      <c r="M2" s="55" t="s">
        <v>268</v>
      </c>
      <c r="N2" s="55" t="s">
        <v>268</v>
      </c>
      <c r="O2" s="55" t="s">
        <v>268</v>
      </c>
      <c r="P2" s="55" t="s">
        <v>268</v>
      </c>
      <c r="Q2" s="55" t="s">
        <v>268</v>
      </c>
      <c r="R2" s="55" t="s">
        <v>268</v>
      </c>
      <c r="S2" s="55" t="s">
        <v>268</v>
      </c>
      <c r="T2" s="55" t="s">
        <v>268</v>
      </c>
      <c r="U2" s="55" t="s">
        <v>268</v>
      </c>
      <c r="V2" s="55" t="s">
        <v>268</v>
      </c>
      <c r="W2" s="55" t="s">
        <v>268</v>
      </c>
      <c r="X2" s="55" t="s">
        <v>268</v>
      </c>
      <c r="Y2" s="55" t="s">
        <v>268</v>
      </c>
      <c r="Z2" s="55" t="s">
        <v>268</v>
      </c>
      <c r="AA2" s="55" t="s">
        <v>268</v>
      </c>
      <c r="AB2" s="55" t="s">
        <v>268</v>
      </c>
      <c r="AC2" s="55" t="s">
        <v>268</v>
      </c>
      <c r="AD2" s="55" t="s">
        <v>268</v>
      </c>
      <c r="AE2" s="55" t="s">
        <v>268</v>
      </c>
      <c r="AF2" s="55" t="s">
        <v>268</v>
      </c>
      <c r="AG2" s="55" t="s">
        <v>268</v>
      </c>
      <c r="AH2" s="56" t="s">
        <v>268</v>
      </c>
    </row>
    <row r="3" spans="1:35" x14ac:dyDescent="0.3">
      <c r="A3" s="64" t="s">
        <v>122</v>
      </c>
      <c r="B3" s="57" t="s">
        <v>269</v>
      </c>
      <c r="C3" s="58" t="s">
        <v>243</v>
      </c>
      <c r="D3" s="58" t="s">
        <v>243</v>
      </c>
      <c r="E3" s="58" t="s">
        <v>243</v>
      </c>
      <c r="F3" s="55" t="s">
        <v>268</v>
      </c>
      <c r="G3" s="55" t="s">
        <v>268</v>
      </c>
      <c r="H3" s="55" t="s">
        <v>268</v>
      </c>
      <c r="I3" s="55" t="s">
        <v>268</v>
      </c>
      <c r="J3" s="55" t="s">
        <v>268</v>
      </c>
      <c r="K3" s="55" t="s">
        <v>268</v>
      </c>
      <c r="L3" s="55" t="s">
        <v>268</v>
      </c>
      <c r="M3" s="55" t="s">
        <v>268</v>
      </c>
      <c r="N3" s="55" t="s">
        <v>268</v>
      </c>
      <c r="O3" s="55" t="s">
        <v>268</v>
      </c>
      <c r="P3" s="55" t="s">
        <v>268</v>
      </c>
      <c r="Q3" s="55" t="s">
        <v>268</v>
      </c>
      <c r="R3" s="55" t="s">
        <v>268</v>
      </c>
      <c r="S3" s="55" t="s">
        <v>268</v>
      </c>
      <c r="T3" s="55" t="s">
        <v>268</v>
      </c>
      <c r="U3" s="55" t="s">
        <v>268</v>
      </c>
      <c r="V3" s="55" t="s">
        <v>268</v>
      </c>
      <c r="W3" s="55" t="s">
        <v>268</v>
      </c>
      <c r="X3" s="55" t="s">
        <v>268</v>
      </c>
      <c r="Y3" s="55" t="s">
        <v>268</v>
      </c>
      <c r="Z3" s="55" t="s">
        <v>268</v>
      </c>
      <c r="AA3" s="55" t="s">
        <v>268</v>
      </c>
      <c r="AB3" s="55" t="s">
        <v>268</v>
      </c>
      <c r="AC3" s="55" t="s">
        <v>268</v>
      </c>
      <c r="AD3" s="55" t="s">
        <v>268</v>
      </c>
      <c r="AE3" s="55" t="s">
        <v>268</v>
      </c>
      <c r="AF3" s="55" t="s">
        <v>268</v>
      </c>
      <c r="AG3" s="55" t="s">
        <v>268</v>
      </c>
      <c r="AH3" s="56" t="s">
        <v>268</v>
      </c>
    </row>
    <row r="4" spans="1:35" x14ac:dyDescent="0.3">
      <c r="A4" s="64" t="s">
        <v>128</v>
      </c>
      <c r="B4" s="57" t="s">
        <v>269</v>
      </c>
      <c r="C4" s="57" t="s">
        <v>269</v>
      </c>
      <c r="D4" s="57" t="s">
        <v>269</v>
      </c>
      <c r="E4" s="57" t="s">
        <v>269</v>
      </c>
      <c r="F4" s="57" t="s">
        <v>269</v>
      </c>
      <c r="G4" s="57" t="s">
        <v>269</v>
      </c>
      <c r="H4" s="57" t="s">
        <v>269</v>
      </c>
      <c r="I4" s="57" t="s">
        <v>269</v>
      </c>
      <c r="J4" s="57" t="s">
        <v>269</v>
      </c>
      <c r="K4" s="57" t="s">
        <v>269</v>
      </c>
      <c r="L4" s="55" t="s">
        <v>268</v>
      </c>
      <c r="M4" s="55" t="s">
        <v>268</v>
      </c>
      <c r="N4" s="55" t="s">
        <v>268</v>
      </c>
      <c r="O4" s="55" t="s">
        <v>268</v>
      </c>
      <c r="P4" s="55" t="s">
        <v>268</v>
      </c>
      <c r="Q4" s="55" t="s">
        <v>268</v>
      </c>
      <c r="R4" s="55" t="s">
        <v>268</v>
      </c>
      <c r="S4" s="55" t="s">
        <v>268</v>
      </c>
      <c r="T4" s="55" t="s">
        <v>268</v>
      </c>
      <c r="U4" s="55" t="s">
        <v>268</v>
      </c>
      <c r="V4" s="55" t="s">
        <v>268</v>
      </c>
      <c r="W4" s="55" t="s">
        <v>268</v>
      </c>
      <c r="X4" s="55" t="s">
        <v>268</v>
      </c>
      <c r="Y4" s="55" t="s">
        <v>268</v>
      </c>
      <c r="Z4" s="55" t="s">
        <v>268</v>
      </c>
      <c r="AA4" s="55" t="s">
        <v>268</v>
      </c>
      <c r="AB4" s="55" t="s">
        <v>268</v>
      </c>
      <c r="AC4" s="55" t="s">
        <v>268</v>
      </c>
      <c r="AD4" s="55" t="s">
        <v>268</v>
      </c>
      <c r="AE4" s="55" t="s">
        <v>268</v>
      </c>
      <c r="AF4" s="55" t="s">
        <v>268</v>
      </c>
      <c r="AG4" s="55" t="s">
        <v>268</v>
      </c>
      <c r="AH4" s="56" t="s">
        <v>268</v>
      </c>
    </row>
    <row r="5" spans="1:35" x14ac:dyDescent="0.3">
      <c r="A5" s="64" t="s">
        <v>129</v>
      </c>
      <c r="B5" s="55" t="s">
        <v>268</v>
      </c>
      <c r="C5" s="55" t="s">
        <v>268</v>
      </c>
      <c r="D5" s="55" t="s">
        <v>268</v>
      </c>
      <c r="E5" s="55" t="s">
        <v>268</v>
      </c>
      <c r="F5" s="55" t="s">
        <v>268</v>
      </c>
      <c r="G5" s="55" t="s">
        <v>268</v>
      </c>
      <c r="H5" s="55" t="s">
        <v>268</v>
      </c>
      <c r="I5" s="55" t="s">
        <v>268</v>
      </c>
      <c r="J5" s="55" t="s">
        <v>268</v>
      </c>
      <c r="K5" s="55" t="s">
        <v>268</v>
      </c>
      <c r="L5" s="55" t="s">
        <v>268</v>
      </c>
      <c r="M5" s="55" t="s">
        <v>268</v>
      </c>
      <c r="N5" s="55" t="s">
        <v>268</v>
      </c>
      <c r="O5" s="55" t="s">
        <v>268</v>
      </c>
      <c r="P5" s="55" t="s">
        <v>268</v>
      </c>
      <c r="Q5" s="55" t="s">
        <v>268</v>
      </c>
      <c r="R5" s="55" t="s">
        <v>268</v>
      </c>
      <c r="S5" s="55" t="s">
        <v>268</v>
      </c>
      <c r="T5" s="55" t="s">
        <v>268</v>
      </c>
      <c r="U5" s="55" t="s">
        <v>268</v>
      </c>
      <c r="V5" s="55" t="s">
        <v>268</v>
      </c>
      <c r="W5" s="55" t="s">
        <v>268</v>
      </c>
      <c r="X5" s="55" t="s">
        <v>268</v>
      </c>
      <c r="Y5" s="55" t="s">
        <v>268</v>
      </c>
      <c r="Z5" s="55" t="s">
        <v>268</v>
      </c>
      <c r="AA5" s="55" t="s">
        <v>268</v>
      </c>
      <c r="AB5" s="55" t="s">
        <v>268</v>
      </c>
      <c r="AC5" s="55" t="s">
        <v>268</v>
      </c>
      <c r="AD5" s="55" t="s">
        <v>268</v>
      </c>
      <c r="AE5" s="55" t="s">
        <v>268</v>
      </c>
      <c r="AF5" s="55" t="s">
        <v>268</v>
      </c>
      <c r="AG5" s="55" t="s">
        <v>268</v>
      </c>
      <c r="AH5" s="56" t="s">
        <v>268</v>
      </c>
    </row>
    <row r="6" spans="1:35" x14ac:dyDescent="0.3">
      <c r="A6" s="65" t="s">
        <v>130</v>
      </c>
      <c r="B6" s="55" t="s">
        <v>268</v>
      </c>
      <c r="C6" s="55" t="s">
        <v>268</v>
      </c>
      <c r="D6" s="55" t="s">
        <v>268</v>
      </c>
      <c r="E6" s="55" t="s">
        <v>268</v>
      </c>
      <c r="F6" s="55" t="s">
        <v>268</v>
      </c>
      <c r="G6" s="55" t="s">
        <v>268</v>
      </c>
      <c r="H6" s="55" t="s">
        <v>268</v>
      </c>
      <c r="I6" s="55" t="s">
        <v>268</v>
      </c>
      <c r="J6" s="55" t="s">
        <v>268</v>
      </c>
      <c r="K6" s="55" t="s">
        <v>268</v>
      </c>
      <c r="L6" s="55" t="s">
        <v>268</v>
      </c>
      <c r="M6" s="55" t="s">
        <v>268</v>
      </c>
      <c r="N6" s="55" t="s">
        <v>268</v>
      </c>
      <c r="O6" s="55" t="s">
        <v>268</v>
      </c>
      <c r="P6" s="55" t="s">
        <v>268</v>
      </c>
      <c r="Q6" s="55" t="s">
        <v>268</v>
      </c>
      <c r="R6" s="55" t="s">
        <v>268</v>
      </c>
      <c r="S6" s="55" t="s">
        <v>268</v>
      </c>
      <c r="T6" s="55" t="s">
        <v>268</v>
      </c>
      <c r="U6" s="55" t="s">
        <v>268</v>
      </c>
      <c r="V6" s="55" t="s">
        <v>268</v>
      </c>
      <c r="W6" s="55" t="s">
        <v>268</v>
      </c>
      <c r="X6" s="55" t="s">
        <v>268</v>
      </c>
      <c r="Y6" s="55" t="s">
        <v>268</v>
      </c>
      <c r="Z6" s="55" t="s">
        <v>268</v>
      </c>
      <c r="AA6" s="55" t="s">
        <v>268</v>
      </c>
      <c r="AB6" s="55" t="s">
        <v>268</v>
      </c>
      <c r="AC6" s="55" t="s">
        <v>268</v>
      </c>
      <c r="AD6" s="55" t="s">
        <v>268</v>
      </c>
      <c r="AE6" s="55" t="s">
        <v>268</v>
      </c>
      <c r="AF6" s="55" t="s">
        <v>268</v>
      </c>
      <c r="AG6" s="55" t="s">
        <v>268</v>
      </c>
      <c r="AH6" s="56" t="s">
        <v>268</v>
      </c>
    </row>
    <row r="7" spans="1:35" x14ac:dyDescent="0.3">
      <c r="A7" s="64" t="s">
        <v>131</v>
      </c>
      <c r="B7" s="55" t="s">
        <v>268</v>
      </c>
      <c r="C7" s="55" t="s">
        <v>268</v>
      </c>
      <c r="D7" s="55" t="s">
        <v>268</v>
      </c>
      <c r="E7" s="55" t="s">
        <v>268</v>
      </c>
      <c r="F7" s="55" t="s">
        <v>268</v>
      </c>
      <c r="G7" s="55" t="s">
        <v>268</v>
      </c>
      <c r="H7" s="55" t="s">
        <v>268</v>
      </c>
      <c r="I7" s="55" t="s">
        <v>268</v>
      </c>
      <c r="J7" s="55" t="s">
        <v>268</v>
      </c>
      <c r="K7" s="55" t="s">
        <v>268</v>
      </c>
      <c r="L7" s="55" t="s">
        <v>268</v>
      </c>
      <c r="M7" s="55" t="s">
        <v>268</v>
      </c>
      <c r="N7" s="55" t="s">
        <v>268</v>
      </c>
      <c r="O7" s="55" t="s">
        <v>268</v>
      </c>
      <c r="P7" s="55" t="s">
        <v>268</v>
      </c>
      <c r="Q7" s="55" t="s">
        <v>268</v>
      </c>
      <c r="R7" s="55" t="s">
        <v>268</v>
      </c>
      <c r="S7" s="55" t="s">
        <v>268</v>
      </c>
      <c r="T7" s="55" t="s">
        <v>268</v>
      </c>
      <c r="U7" s="55" t="s">
        <v>268</v>
      </c>
      <c r="V7" s="55" t="s">
        <v>268</v>
      </c>
      <c r="W7" s="55" t="s">
        <v>268</v>
      </c>
      <c r="X7" s="55" t="s">
        <v>268</v>
      </c>
      <c r="Y7" s="55" t="s">
        <v>268</v>
      </c>
      <c r="Z7" s="55" t="s">
        <v>268</v>
      </c>
      <c r="AA7" s="55" t="s">
        <v>268</v>
      </c>
      <c r="AB7" s="55" t="s">
        <v>268</v>
      </c>
      <c r="AC7" s="55" t="s">
        <v>268</v>
      </c>
      <c r="AD7" s="55" t="s">
        <v>268</v>
      </c>
      <c r="AE7" s="55" t="s">
        <v>268</v>
      </c>
      <c r="AF7" s="55" t="s">
        <v>268</v>
      </c>
      <c r="AG7" s="55" t="s">
        <v>268</v>
      </c>
      <c r="AH7" s="56" t="s">
        <v>268</v>
      </c>
    </row>
    <row r="8" spans="1:35" x14ac:dyDescent="0.3">
      <c r="A8" s="64" t="s">
        <v>132</v>
      </c>
      <c r="B8" s="55" t="s">
        <v>268</v>
      </c>
      <c r="C8" s="55" t="s">
        <v>268</v>
      </c>
      <c r="D8" s="55" t="s">
        <v>268</v>
      </c>
      <c r="E8" s="55" t="s">
        <v>268</v>
      </c>
      <c r="F8" s="55" t="s">
        <v>268</v>
      </c>
      <c r="G8" s="55" t="s">
        <v>268</v>
      </c>
      <c r="H8" s="55" t="s">
        <v>268</v>
      </c>
      <c r="I8" s="55" t="s">
        <v>268</v>
      </c>
      <c r="J8" s="55" t="s">
        <v>268</v>
      </c>
      <c r="K8" s="55" t="s">
        <v>268</v>
      </c>
      <c r="L8" s="55" t="s">
        <v>268</v>
      </c>
      <c r="M8" s="55" t="s">
        <v>268</v>
      </c>
      <c r="N8" s="55" t="s">
        <v>268</v>
      </c>
      <c r="O8" s="55" t="s">
        <v>268</v>
      </c>
      <c r="P8" s="55" t="s">
        <v>268</v>
      </c>
      <c r="Q8" s="55" t="s">
        <v>268</v>
      </c>
      <c r="R8" s="55" t="s">
        <v>268</v>
      </c>
      <c r="S8" s="55" t="s">
        <v>268</v>
      </c>
      <c r="T8" s="55" t="s">
        <v>268</v>
      </c>
      <c r="U8" s="55" t="s">
        <v>268</v>
      </c>
      <c r="V8" s="55" t="s">
        <v>268</v>
      </c>
      <c r="W8" s="55" t="s">
        <v>268</v>
      </c>
      <c r="X8" s="55" t="s">
        <v>268</v>
      </c>
      <c r="Y8" s="55" t="s">
        <v>268</v>
      </c>
      <c r="Z8" s="55" t="s">
        <v>268</v>
      </c>
      <c r="AA8" s="55" t="s">
        <v>268</v>
      </c>
      <c r="AB8" s="55" t="s">
        <v>268</v>
      </c>
      <c r="AC8" s="55" t="s">
        <v>268</v>
      </c>
      <c r="AD8" s="55" t="s">
        <v>268</v>
      </c>
      <c r="AE8" s="55" t="s">
        <v>268</v>
      </c>
      <c r="AF8" s="55" t="s">
        <v>268</v>
      </c>
      <c r="AG8" s="55" t="s">
        <v>268</v>
      </c>
      <c r="AH8" s="56" t="s">
        <v>268</v>
      </c>
    </row>
    <row r="9" spans="1:35" x14ac:dyDescent="0.3">
      <c r="A9" s="65" t="s">
        <v>133</v>
      </c>
      <c r="B9" s="55" t="s">
        <v>268</v>
      </c>
      <c r="C9" s="55" t="s">
        <v>268</v>
      </c>
      <c r="D9" s="55" t="s">
        <v>268</v>
      </c>
      <c r="E9" s="55" t="s">
        <v>268</v>
      </c>
      <c r="F9" s="55" t="s">
        <v>268</v>
      </c>
      <c r="G9" s="55" t="s">
        <v>268</v>
      </c>
      <c r="H9" s="55" t="s">
        <v>268</v>
      </c>
      <c r="I9" s="55" t="s">
        <v>268</v>
      </c>
      <c r="J9" s="55" t="s">
        <v>268</v>
      </c>
      <c r="K9" s="55" t="s">
        <v>268</v>
      </c>
      <c r="L9" s="55" t="s">
        <v>268</v>
      </c>
      <c r="M9" s="55" t="s">
        <v>268</v>
      </c>
      <c r="N9" s="55" t="s">
        <v>268</v>
      </c>
      <c r="O9" s="55" t="s">
        <v>268</v>
      </c>
      <c r="P9" s="55" t="s">
        <v>268</v>
      </c>
      <c r="Q9" s="55" t="s">
        <v>268</v>
      </c>
      <c r="R9" s="55" t="s">
        <v>268</v>
      </c>
      <c r="S9" s="55" t="s">
        <v>268</v>
      </c>
      <c r="T9" s="55" t="s">
        <v>268</v>
      </c>
      <c r="U9" s="55" t="s">
        <v>268</v>
      </c>
      <c r="V9" s="55" t="s">
        <v>268</v>
      </c>
      <c r="W9" s="55" t="s">
        <v>268</v>
      </c>
      <c r="X9" s="55" t="s">
        <v>268</v>
      </c>
      <c r="Y9" s="55" t="s">
        <v>268</v>
      </c>
      <c r="Z9" s="55" t="s">
        <v>268</v>
      </c>
      <c r="AA9" s="55" t="s">
        <v>268</v>
      </c>
      <c r="AB9" s="55" t="s">
        <v>268</v>
      </c>
      <c r="AC9" s="55" t="s">
        <v>268</v>
      </c>
      <c r="AD9" s="55" t="s">
        <v>268</v>
      </c>
      <c r="AE9" s="55" t="s">
        <v>268</v>
      </c>
      <c r="AF9" s="55" t="s">
        <v>268</v>
      </c>
      <c r="AG9" s="55" t="s">
        <v>268</v>
      </c>
      <c r="AH9" s="56" t="s">
        <v>268</v>
      </c>
    </row>
    <row r="10" spans="1:35" x14ac:dyDescent="0.3">
      <c r="A10" s="65" t="s">
        <v>123</v>
      </c>
      <c r="B10" s="55" t="s">
        <v>268</v>
      </c>
      <c r="C10" s="55" t="s">
        <v>268</v>
      </c>
      <c r="D10" s="55" t="s">
        <v>268</v>
      </c>
      <c r="E10" s="55" t="s">
        <v>268</v>
      </c>
      <c r="F10" s="55" t="s">
        <v>268</v>
      </c>
      <c r="G10" s="55" t="s">
        <v>268</v>
      </c>
      <c r="H10" s="55" t="s">
        <v>268</v>
      </c>
      <c r="I10" s="55" t="s">
        <v>268</v>
      </c>
      <c r="J10" s="55" t="s">
        <v>268</v>
      </c>
      <c r="K10" s="55" t="s">
        <v>268</v>
      </c>
      <c r="L10" s="55" t="s">
        <v>268</v>
      </c>
      <c r="M10" s="55" t="s">
        <v>268</v>
      </c>
      <c r="N10" s="55" t="s">
        <v>268</v>
      </c>
      <c r="O10" s="55" t="s">
        <v>268</v>
      </c>
      <c r="P10" s="55" t="s">
        <v>268</v>
      </c>
      <c r="Q10" s="55" t="s">
        <v>268</v>
      </c>
      <c r="R10" s="55" t="s">
        <v>268</v>
      </c>
      <c r="S10" s="55" t="s">
        <v>268</v>
      </c>
      <c r="T10" s="55" t="s">
        <v>268</v>
      </c>
      <c r="U10" s="55" t="s">
        <v>268</v>
      </c>
      <c r="V10" s="55" t="s">
        <v>268</v>
      </c>
      <c r="W10" s="55" t="s">
        <v>268</v>
      </c>
      <c r="X10" s="55" t="s">
        <v>268</v>
      </c>
      <c r="Y10" s="55" t="s">
        <v>268</v>
      </c>
      <c r="Z10" s="55" t="s">
        <v>268</v>
      </c>
      <c r="AA10" s="55" t="s">
        <v>268</v>
      </c>
      <c r="AB10" s="55" t="s">
        <v>268</v>
      </c>
      <c r="AC10" s="55" t="s">
        <v>268</v>
      </c>
      <c r="AD10" s="55" t="s">
        <v>268</v>
      </c>
      <c r="AE10" s="55" t="s">
        <v>268</v>
      </c>
      <c r="AF10" s="55" t="s">
        <v>268</v>
      </c>
      <c r="AG10" s="55" t="s">
        <v>268</v>
      </c>
      <c r="AH10" s="56" t="s">
        <v>268</v>
      </c>
    </row>
    <row r="11" spans="1:35" x14ac:dyDescent="0.3">
      <c r="A11" s="64" t="s">
        <v>124</v>
      </c>
      <c r="B11" s="55" t="s">
        <v>268</v>
      </c>
      <c r="C11" s="55" t="s">
        <v>268</v>
      </c>
      <c r="D11" s="55" t="s">
        <v>268</v>
      </c>
      <c r="E11" s="55" t="s">
        <v>268</v>
      </c>
      <c r="F11" s="55" t="s">
        <v>268</v>
      </c>
      <c r="G11" s="55" t="s">
        <v>268</v>
      </c>
      <c r="H11" s="55" t="s">
        <v>268</v>
      </c>
      <c r="I11" s="55" t="s">
        <v>268</v>
      </c>
      <c r="J11" s="59" t="s">
        <v>271</v>
      </c>
      <c r="K11" s="66" t="s">
        <v>268</v>
      </c>
      <c r="L11" s="55" t="s">
        <v>268</v>
      </c>
      <c r="M11" s="55" t="s">
        <v>268</v>
      </c>
      <c r="N11" s="55" t="s">
        <v>268</v>
      </c>
      <c r="O11" s="55" t="s">
        <v>268</v>
      </c>
      <c r="P11" s="55" t="s">
        <v>268</v>
      </c>
      <c r="Q11" s="55" t="s">
        <v>268</v>
      </c>
      <c r="R11" s="55" t="s">
        <v>268</v>
      </c>
      <c r="S11" s="55" t="s">
        <v>268</v>
      </c>
      <c r="T11" s="55" t="s">
        <v>268</v>
      </c>
      <c r="U11" s="55" t="s">
        <v>268</v>
      </c>
      <c r="V11" s="55" t="s">
        <v>268</v>
      </c>
      <c r="W11" s="55" t="s">
        <v>268</v>
      </c>
      <c r="X11" s="55" t="s">
        <v>268</v>
      </c>
      <c r="Y11" s="55" t="s">
        <v>268</v>
      </c>
      <c r="Z11" s="55" t="s">
        <v>268</v>
      </c>
      <c r="AA11" s="55" t="s">
        <v>268</v>
      </c>
      <c r="AB11" s="55" t="s">
        <v>268</v>
      </c>
      <c r="AC11" s="55" t="s">
        <v>268</v>
      </c>
      <c r="AD11" s="55" t="s">
        <v>268</v>
      </c>
      <c r="AE11" s="55" t="s">
        <v>268</v>
      </c>
      <c r="AF11" s="55" t="s">
        <v>268</v>
      </c>
      <c r="AG11" s="55" t="s">
        <v>268</v>
      </c>
      <c r="AH11" s="56" t="s">
        <v>268</v>
      </c>
    </row>
    <row r="12" spans="1:35" x14ac:dyDescent="0.3">
      <c r="A12" s="64" t="s">
        <v>125</v>
      </c>
      <c r="B12" s="60" t="s">
        <v>270</v>
      </c>
      <c r="C12" s="60" t="s">
        <v>270</v>
      </c>
      <c r="D12" s="60" t="s">
        <v>270</v>
      </c>
      <c r="E12" s="60" t="s">
        <v>270</v>
      </c>
      <c r="F12" s="60" t="s">
        <v>270</v>
      </c>
      <c r="G12" s="60" t="s">
        <v>270</v>
      </c>
      <c r="H12" s="60" t="s">
        <v>270</v>
      </c>
      <c r="I12" s="60" t="s">
        <v>270</v>
      </c>
      <c r="J12" s="60" t="s">
        <v>270</v>
      </c>
      <c r="K12" s="60" t="s">
        <v>270</v>
      </c>
      <c r="L12" s="60" t="s">
        <v>270</v>
      </c>
      <c r="M12" s="60" t="s">
        <v>270</v>
      </c>
      <c r="N12" s="57" t="s">
        <v>269</v>
      </c>
      <c r="O12" s="57" t="s">
        <v>269</v>
      </c>
      <c r="P12" s="57" t="s">
        <v>269</v>
      </c>
      <c r="Q12" s="57" t="s">
        <v>269</v>
      </c>
      <c r="R12" s="57" t="s">
        <v>269</v>
      </c>
      <c r="S12" s="57" t="s">
        <v>269</v>
      </c>
      <c r="T12" s="57" t="s">
        <v>269</v>
      </c>
      <c r="U12" s="57" t="s">
        <v>269</v>
      </c>
      <c r="V12" s="57" t="s">
        <v>269</v>
      </c>
      <c r="W12" s="57" t="s">
        <v>269</v>
      </c>
      <c r="X12" s="57" t="s">
        <v>269</v>
      </c>
      <c r="Y12" s="57" t="s">
        <v>269</v>
      </c>
      <c r="Z12" s="55" t="s">
        <v>268</v>
      </c>
      <c r="AA12" s="55" t="s">
        <v>268</v>
      </c>
      <c r="AB12" s="55" t="s">
        <v>268</v>
      </c>
      <c r="AC12" s="55" t="s">
        <v>268</v>
      </c>
      <c r="AD12" s="55" t="s">
        <v>268</v>
      </c>
      <c r="AE12" s="55" t="s">
        <v>268</v>
      </c>
      <c r="AF12" s="55" t="s">
        <v>268</v>
      </c>
      <c r="AG12" s="55" t="s">
        <v>268</v>
      </c>
      <c r="AH12" s="56" t="s">
        <v>268</v>
      </c>
    </row>
    <row r="13" spans="1:35" x14ac:dyDescent="0.3">
      <c r="A13" s="65" t="s">
        <v>247</v>
      </c>
      <c r="B13" s="55" t="s">
        <v>268</v>
      </c>
      <c r="C13" s="55" t="s">
        <v>268</v>
      </c>
      <c r="D13" s="55" t="s">
        <v>268</v>
      </c>
      <c r="E13" s="55" t="s">
        <v>268</v>
      </c>
      <c r="F13" s="55" t="s">
        <v>268</v>
      </c>
      <c r="G13" s="55" t="s">
        <v>268</v>
      </c>
      <c r="H13" s="55" t="s">
        <v>268</v>
      </c>
      <c r="I13" s="55" t="s">
        <v>268</v>
      </c>
      <c r="J13" s="55" t="s">
        <v>268</v>
      </c>
      <c r="K13" s="55" t="s">
        <v>268</v>
      </c>
      <c r="L13" s="55" t="s">
        <v>268</v>
      </c>
      <c r="M13" s="55" t="s">
        <v>268</v>
      </c>
      <c r="N13" s="55" t="s">
        <v>268</v>
      </c>
      <c r="O13" s="55" t="s">
        <v>268</v>
      </c>
      <c r="P13" s="55" t="s">
        <v>268</v>
      </c>
      <c r="Q13" s="55" t="s">
        <v>268</v>
      </c>
      <c r="R13" s="55" t="s">
        <v>268</v>
      </c>
      <c r="S13" s="55" t="s">
        <v>268</v>
      </c>
      <c r="T13" s="55" t="s">
        <v>268</v>
      </c>
      <c r="U13" s="55" t="s">
        <v>268</v>
      </c>
      <c r="V13" s="55" t="s">
        <v>268</v>
      </c>
      <c r="W13" s="55" t="s">
        <v>268</v>
      </c>
      <c r="X13" s="55" t="s">
        <v>268</v>
      </c>
      <c r="Y13" s="55" t="s">
        <v>268</v>
      </c>
      <c r="Z13" s="55" t="s">
        <v>268</v>
      </c>
      <c r="AA13" s="55" t="s">
        <v>268</v>
      </c>
      <c r="AB13" s="55" t="s">
        <v>268</v>
      </c>
      <c r="AC13" s="55" t="s">
        <v>268</v>
      </c>
      <c r="AD13" s="55" t="s">
        <v>268</v>
      </c>
      <c r="AE13" s="55" t="s">
        <v>268</v>
      </c>
      <c r="AF13" s="55" t="s">
        <v>268</v>
      </c>
      <c r="AG13" s="55" t="s">
        <v>268</v>
      </c>
      <c r="AH13" s="56" t="s">
        <v>268</v>
      </c>
    </row>
    <row r="14" spans="1:35" x14ac:dyDescent="0.3">
      <c r="A14" s="64" t="s">
        <v>134</v>
      </c>
      <c r="B14" s="55" t="s">
        <v>268</v>
      </c>
      <c r="C14" s="55" t="s">
        <v>268</v>
      </c>
      <c r="D14" s="55" t="s">
        <v>268</v>
      </c>
      <c r="E14" s="55" t="s">
        <v>268</v>
      </c>
      <c r="F14" s="55" t="s">
        <v>268</v>
      </c>
      <c r="G14" s="55" t="s">
        <v>268</v>
      </c>
      <c r="H14" s="55" t="s">
        <v>268</v>
      </c>
      <c r="I14" s="55" t="s">
        <v>268</v>
      </c>
      <c r="J14" s="55" t="s">
        <v>268</v>
      </c>
      <c r="K14" s="55" t="s">
        <v>268</v>
      </c>
      <c r="L14" s="55" t="s">
        <v>268</v>
      </c>
      <c r="M14" s="55" t="s">
        <v>268</v>
      </c>
      <c r="N14" s="55" t="s">
        <v>268</v>
      </c>
      <c r="O14" s="55" t="s">
        <v>268</v>
      </c>
      <c r="P14" s="55" t="s">
        <v>268</v>
      </c>
      <c r="Q14" s="55" t="s">
        <v>268</v>
      </c>
      <c r="R14" s="55" t="s">
        <v>268</v>
      </c>
      <c r="S14" s="55" t="s">
        <v>268</v>
      </c>
      <c r="T14" s="55" t="s">
        <v>268</v>
      </c>
      <c r="U14" s="55" t="s">
        <v>268</v>
      </c>
      <c r="V14" s="55" t="s">
        <v>268</v>
      </c>
      <c r="W14" s="55" t="s">
        <v>268</v>
      </c>
      <c r="X14" s="55" t="s">
        <v>268</v>
      </c>
      <c r="Y14" s="55" t="s">
        <v>268</v>
      </c>
      <c r="Z14" s="55" t="s">
        <v>268</v>
      </c>
      <c r="AA14" s="55" t="s">
        <v>268</v>
      </c>
      <c r="AB14" s="55" t="s">
        <v>268</v>
      </c>
      <c r="AC14" s="55" t="s">
        <v>268</v>
      </c>
      <c r="AD14" s="55" t="s">
        <v>268</v>
      </c>
      <c r="AE14" s="55" t="s">
        <v>268</v>
      </c>
      <c r="AF14" s="55" t="s">
        <v>268</v>
      </c>
      <c r="AG14" s="55" t="s">
        <v>268</v>
      </c>
      <c r="AH14" s="56" t="s">
        <v>268</v>
      </c>
    </row>
    <row r="15" spans="1:35" x14ac:dyDescent="0.3">
      <c r="A15" s="64" t="s">
        <v>135</v>
      </c>
      <c r="B15" s="55" t="s">
        <v>268</v>
      </c>
      <c r="C15" s="55" t="s">
        <v>268</v>
      </c>
      <c r="D15" s="55" t="s">
        <v>268</v>
      </c>
      <c r="E15" s="55" t="s">
        <v>268</v>
      </c>
      <c r="F15" s="55" t="s">
        <v>268</v>
      </c>
      <c r="G15" s="55" t="s">
        <v>268</v>
      </c>
      <c r="H15" s="55" t="s">
        <v>268</v>
      </c>
      <c r="I15" s="55" t="s">
        <v>268</v>
      </c>
      <c r="J15" s="55" t="s">
        <v>268</v>
      </c>
      <c r="K15" s="55" t="s">
        <v>268</v>
      </c>
      <c r="L15" s="55" t="s">
        <v>268</v>
      </c>
      <c r="M15" s="55" t="s">
        <v>268</v>
      </c>
      <c r="N15" s="55" t="s">
        <v>268</v>
      </c>
      <c r="O15" s="55" t="s">
        <v>268</v>
      </c>
      <c r="P15" s="55" t="s">
        <v>268</v>
      </c>
      <c r="Q15" s="55" t="s">
        <v>268</v>
      </c>
      <c r="R15" s="55" t="s">
        <v>268</v>
      </c>
      <c r="S15" s="55" t="s">
        <v>268</v>
      </c>
      <c r="T15" s="55" t="s">
        <v>268</v>
      </c>
      <c r="U15" s="55" t="s">
        <v>268</v>
      </c>
      <c r="V15" s="55" t="s">
        <v>268</v>
      </c>
      <c r="W15" s="55" t="s">
        <v>268</v>
      </c>
      <c r="X15" s="55" t="s">
        <v>268</v>
      </c>
      <c r="Y15" s="55" t="s">
        <v>268</v>
      </c>
      <c r="Z15" s="55" t="s">
        <v>268</v>
      </c>
      <c r="AA15" s="55" t="s">
        <v>268</v>
      </c>
      <c r="AB15" s="55" t="s">
        <v>268</v>
      </c>
      <c r="AC15" s="55" t="s">
        <v>268</v>
      </c>
      <c r="AD15" s="55" t="s">
        <v>268</v>
      </c>
      <c r="AE15" s="55" t="s">
        <v>268</v>
      </c>
      <c r="AF15" s="55" t="s">
        <v>268</v>
      </c>
      <c r="AG15" s="55" t="s">
        <v>268</v>
      </c>
      <c r="AH15" s="56" t="s">
        <v>268</v>
      </c>
    </row>
    <row r="16" spans="1:35" x14ac:dyDescent="0.3">
      <c r="A16" s="65" t="s">
        <v>136</v>
      </c>
      <c r="B16" s="55" t="s">
        <v>268</v>
      </c>
      <c r="C16" s="55" t="s">
        <v>268</v>
      </c>
      <c r="D16" s="55" t="s">
        <v>268</v>
      </c>
      <c r="E16" s="55" t="s">
        <v>268</v>
      </c>
      <c r="F16" s="55" t="s">
        <v>268</v>
      </c>
      <c r="G16" s="55" t="s">
        <v>268</v>
      </c>
      <c r="H16" s="55" t="s">
        <v>268</v>
      </c>
      <c r="I16" s="55" t="s">
        <v>268</v>
      </c>
      <c r="J16" s="55" t="s">
        <v>268</v>
      </c>
      <c r="K16" s="55" t="s">
        <v>268</v>
      </c>
      <c r="L16" s="55" t="s">
        <v>268</v>
      </c>
      <c r="M16" s="55" t="s">
        <v>268</v>
      </c>
      <c r="N16" s="55" t="s">
        <v>268</v>
      </c>
      <c r="O16" s="55" t="s">
        <v>268</v>
      </c>
      <c r="P16" s="55" t="s">
        <v>268</v>
      </c>
      <c r="Q16" s="55" t="s">
        <v>268</v>
      </c>
      <c r="R16" s="55" t="s">
        <v>268</v>
      </c>
      <c r="S16" s="55" t="s">
        <v>268</v>
      </c>
      <c r="T16" s="55" t="s">
        <v>268</v>
      </c>
      <c r="U16" s="55" t="s">
        <v>268</v>
      </c>
      <c r="V16" s="55" t="s">
        <v>268</v>
      </c>
      <c r="W16" s="55" t="s">
        <v>268</v>
      </c>
      <c r="X16" s="55" t="s">
        <v>268</v>
      </c>
      <c r="Y16" s="55" t="s">
        <v>268</v>
      </c>
      <c r="Z16" s="55" t="s">
        <v>268</v>
      </c>
      <c r="AA16" s="55" t="s">
        <v>268</v>
      </c>
      <c r="AB16" s="55" t="s">
        <v>268</v>
      </c>
      <c r="AC16" s="55" t="s">
        <v>268</v>
      </c>
      <c r="AD16" s="55" t="s">
        <v>268</v>
      </c>
      <c r="AE16" s="55" t="s">
        <v>268</v>
      </c>
      <c r="AF16" s="55" t="s">
        <v>268</v>
      </c>
      <c r="AG16" s="55" t="s">
        <v>268</v>
      </c>
      <c r="AH16" s="56" t="s">
        <v>268</v>
      </c>
    </row>
    <row r="17" spans="1:34" x14ac:dyDescent="0.3">
      <c r="A17" s="64" t="s">
        <v>137</v>
      </c>
      <c r="B17" s="59" t="s">
        <v>271</v>
      </c>
      <c r="C17" s="55" t="s">
        <v>268</v>
      </c>
      <c r="D17" s="55" t="s">
        <v>268</v>
      </c>
      <c r="E17" s="55" t="s">
        <v>268</v>
      </c>
      <c r="F17" s="55" t="s">
        <v>268</v>
      </c>
      <c r="G17" s="55" t="s">
        <v>268</v>
      </c>
      <c r="H17" s="55" t="s">
        <v>268</v>
      </c>
      <c r="I17" s="55" t="s">
        <v>268</v>
      </c>
      <c r="J17" s="55" t="s">
        <v>268</v>
      </c>
      <c r="K17" s="55" t="s">
        <v>268</v>
      </c>
      <c r="L17" s="55" t="s">
        <v>268</v>
      </c>
      <c r="M17" s="55" t="s">
        <v>268</v>
      </c>
      <c r="N17" s="55" t="s">
        <v>268</v>
      </c>
      <c r="O17" s="55" t="s">
        <v>268</v>
      </c>
      <c r="P17" s="55" t="s">
        <v>268</v>
      </c>
      <c r="Q17" s="55" t="s">
        <v>268</v>
      </c>
      <c r="R17" s="55" t="s">
        <v>268</v>
      </c>
      <c r="S17" s="55" t="s">
        <v>268</v>
      </c>
      <c r="T17" s="55" t="s">
        <v>268</v>
      </c>
      <c r="U17" s="55" t="s">
        <v>268</v>
      </c>
      <c r="V17" s="55" t="s">
        <v>268</v>
      </c>
      <c r="W17" s="55" t="s">
        <v>268</v>
      </c>
      <c r="X17" s="55" t="s">
        <v>268</v>
      </c>
      <c r="Y17" s="55" t="s">
        <v>268</v>
      </c>
      <c r="Z17" s="55" t="s">
        <v>268</v>
      </c>
      <c r="AA17" s="55" t="s">
        <v>268</v>
      </c>
      <c r="AB17" s="55" t="s">
        <v>268</v>
      </c>
      <c r="AC17" s="55" t="s">
        <v>268</v>
      </c>
      <c r="AD17" s="55" t="s">
        <v>268</v>
      </c>
      <c r="AE17" s="55" t="s">
        <v>268</v>
      </c>
      <c r="AF17" s="55" t="s">
        <v>268</v>
      </c>
      <c r="AG17" s="55" t="s">
        <v>268</v>
      </c>
      <c r="AH17" s="56" t="s">
        <v>268</v>
      </c>
    </row>
    <row r="18" spans="1:34" x14ac:dyDescent="0.3">
      <c r="A18" s="64" t="s">
        <v>126</v>
      </c>
      <c r="B18" s="55" t="s">
        <v>268</v>
      </c>
      <c r="C18" s="55" t="s">
        <v>268</v>
      </c>
      <c r="D18" s="55" t="s">
        <v>268</v>
      </c>
      <c r="E18" s="55" t="s">
        <v>268</v>
      </c>
      <c r="F18" s="55" t="s">
        <v>268</v>
      </c>
      <c r="G18" s="55" t="s">
        <v>268</v>
      </c>
      <c r="H18" s="55" t="s">
        <v>268</v>
      </c>
      <c r="I18" s="55" t="s">
        <v>268</v>
      </c>
      <c r="J18" s="55" t="s">
        <v>268</v>
      </c>
      <c r="K18" s="55" t="s">
        <v>268</v>
      </c>
      <c r="L18" s="55" t="s">
        <v>268</v>
      </c>
      <c r="M18" s="55" t="s">
        <v>268</v>
      </c>
      <c r="N18" s="55" t="s">
        <v>268</v>
      </c>
      <c r="O18" s="55" t="s">
        <v>268</v>
      </c>
      <c r="P18" s="55" t="s">
        <v>268</v>
      </c>
      <c r="Q18" s="55" t="s">
        <v>268</v>
      </c>
      <c r="R18" s="55" t="s">
        <v>268</v>
      </c>
      <c r="S18" s="55" t="s">
        <v>268</v>
      </c>
      <c r="T18" s="55" t="s">
        <v>268</v>
      </c>
      <c r="U18" s="55" t="s">
        <v>268</v>
      </c>
      <c r="V18" s="59" t="s">
        <v>271</v>
      </c>
      <c r="W18" s="59" t="s">
        <v>271</v>
      </c>
      <c r="X18" s="59" t="s">
        <v>271</v>
      </c>
      <c r="Y18" s="59" t="s">
        <v>271</v>
      </c>
      <c r="Z18" s="59" t="s">
        <v>271</v>
      </c>
      <c r="AA18" s="59" t="s">
        <v>271</v>
      </c>
      <c r="AB18" s="59" t="s">
        <v>271</v>
      </c>
      <c r="AC18" s="59" t="s">
        <v>271</v>
      </c>
      <c r="AD18" s="59" t="s">
        <v>271</v>
      </c>
      <c r="AE18" s="59" t="s">
        <v>271</v>
      </c>
      <c r="AF18" s="59" t="s">
        <v>271</v>
      </c>
      <c r="AG18" s="59" t="s">
        <v>271</v>
      </c>
      <c r="AH18" s="61" t="s">
        <v>271</v>
      </c>
    </row>
    <row r="19" spans="1:34" x14ac:dyDescent="0.3">
      <c r="A19" s="64" t="s">
        <v>138</v>
      </c>
      <c r="B19" s="59" t="s">
        <v>271</v>
      </c>
      <c r="C19" s="59" t="s">
        <v>271</v>
      </c>
      <c r="D19" s="55" t="s">
        <v>268</v>
      </c>
      <c r="E19" s="55" t="s">
        <v>268</v>
      </c>
      <c r="F19" s="55" t="s">
        <v>268</v>
      </c>
      <c r="G19" s="55" t="s">
        <v>268</v>
      </c>
      <c r="H19" s="55" t="s">
        <v>268</v>
      </c>
      <c r="I19" s="55" t="s">
        <v>268</v>
      </c>
      <c r="J19" s="55" t="s">
        <v>268</v>
      </c>
      <c r="K19" s="55" t="s">
        <v>268</v>
      </c>
      <c r="L19" s="55" t="s">
        <v>268</v>
      </c>
      <c r="M19" s="55" t="s">
        <v>268</v>
      </c>
      <c r="N19" s="55" t="s">
        <v>268</v>
      </c>
      <c r="O19" s="55" t="s">
        <v>268</v>
      </c>
      <c r="P19" s="55" t="s">
        <v>268</v>
      </c>
      <c r="Q19" s="55" t="s">
        <v>268</v>
      </c>
      <c r="R19" s="55" t="s">
        <v>268</v>
      </c>
      <c r="S19" s="55" t="s">
        <v>268</v>
      </c>
      <c r="T19" s="55" t="s">
        <v>268</v>
      </c>
      <c r="U19" s="55" t="s">
        <v>268</v>
      </c>
      <c r="V19" s="55" t="s">
        <v>268</v>
      </c>
      <c r="W19" s="55" t="s">
        <v>268</v>
      </c>
      <c r="X19" s="55" t="s">
        <v>268</v>
      </c>
      <c r="Y19" s="55" t="s">
        <v>268</v>
      </c>
      <c r="Z19" s="55" t="s">
        <v>268</v>
      </c>
      <c r="AA19" s="55" t="s">
        <v>268</v>
      </c>
      <c r="AB19" s="55" t="s">
        <v>268</v>
      </c>
      <c r="AC19" s="55" t="s">
        <v>268</v>
      </c>
      <c r="AD19" s="55" t="s">
        <v>268</v>
      </c>
      <c r="AE19" s="55" t="s">
        <v>268</v>
      </c>
      <c r="AF19" s="55" t="s">
        <v>268</v>
      </c>
      <c r="AG19" s="55" t="s">
        <v>268</v>
      </c>
      <c r="AH19" s="56" t="s">
        <v>268</v>
      </c>
    </row>
    <row r="20" spans="1:34" x14ac:dyDescent="0.3">
      <c r="A20" s="65" t="s">
        <v>139</v>
      </c>
      <c r="B20" s="55" t="s">
        <v>268</v>
      </c>
      <c r="C20" s="55" t="s">
        <v>268</v>
      </c>
      <c r="D20" s="55" t="s">
        <v>268</v>
      </c>
      <c r="E20" s="55" t="s">
        <v>268</v>
      </c>
      <c r="F20" s="55" t="s">
        <v>268</v>
      </c>
      <c r="G20" s="55" t="s">
        <v>268</v>
      </c>
      <c r="H20" s="55" t="s">
        <v>268</v>
      </c>
      <c r="I20" s="55" t="s">
        <v>268</v>
      </c>
      <c r="J20" s="55" t="s">
        <v>268</v>
      </c>
      <c r="K20" s="55" t="s">
        <v>268</v>
      </c>
      <c r="L20" s="55" t="s">
        <v>268</v>
      </c>
      <c r="M20" s="55" t="s">
        <v>268</v>
      </c>
      <c r="N20" s="55" t="s">
        <v>268</v>
      </c>
      <c r="O20" s="55" t="s">
        <v>268</v>
      </c>
      <c r="P20" s="55" t="s">
        <v>268</v>
      </c>
      <c r="Q20" s="55" t="s">
        <v>268</v>
      </c>
      <c r="R20" s="55" t="s">
        <v>268</v>
      </c>
      <c r="S20" s="55" t="s">
        <v>268</v>
      </c>
      <c r="T20" s="55" t="s">
        <v>268</v>
      </c>
      <c r="U20" s="55" t="s">
        <v>268</v>
      </c>
      <c r="V20" s="55" t="s">
        <v>268</v>
      </c>
      <c r="W20" s="55" t="s">
        <v>268</v>
      </c>
      <c r="X20" s="55" t="s">
        <v>268</v>
      </c>
      <c r="Y20" s="55" t="s">
        <v>268</v>
      </c>
      <c r="Z20" s="55" t="s">
        <v>268</v>
      </c>
      <c r="AA20" s="55" t="s">
        <v>268</v>
      </c>
      <c r="AB20" s="55" t="s">
        <v>268</v>
      </c>
      <c r="AC20" s="55" t="s">
        <v>268</v>
      </c>
      <c r="AD20" s="55" t="s">
        <v>268</v>
      </c>
      <c r="AE20" s="55" t="s">
        <v>268</v>
      </c>
      <c r="AF20" s="55" t="s">
        <v>268</v>
      </c>
      <c r="AG20" s="55" t="s">
        <v>268</v>
      </c>
      <c r="AH20" s="56" t="s">
        <v>268</v>
      </c>
    </row>
    <row r="21" spans="1:34" x14ac:dyDescent="0.3">
      <c r="A21" s="64" t="s">
        <v>140</v>
      </c>
      <c r="B21" s="62" t="s">
        <v>243</v>
      </c>
      <c r="C21" s="62" t="s">
        <v>243</v>
      </c>
      <c r="D21" s="62" t="s">
        <v>243</v>
      </c>
      <c r="E21" s="62" t="s">
        <v>243</v>
      </c>
      <c r="F21" s="62" t="s">
        <v>243</v>
      </c>
      <c r="G21" s="62" t="s">
        <v>243</v>
      </c>
      <c r="H21" s="62" t="s">
        <v>243</v>
      </c>
      <c r="I21" s="62" t="s">
        <v>243</v>
      </c>
      <c r="J21" s="62" t="s">
        <v>243</v>
      </c>
      <c r="K21" s="62" t="s">
        <v>243</v>
      </c>
      <c r="L21" s="62" t="s">
        <v>243</v>
      </c>
      <c r="M21" s="62" t="s">
        <v>243</v>
      </c>
      <c r="N21" s="62" t="s">
        <v>243</v>
      </c>
      <c r="O21" s="62" t="s">
        <v>243</v>
      </c>
      <c r="P21" s="62" t="s">
        <v>243</v>
      </c>
      <c r="Q21" s="62" t="s">
        <v>243</v>
      </c>
      <c r="R21" s="62" t="s">
        <v>243</v>
      </c>
      <c r="S21" s="62" t="s">
        <v>243</v>
      </c>
      <c r="T21" s="62" t="s">
        <v>243</v>
      </c>
      <c r="U21" s="62" t="s">
        <v>243</v>
      </c>
      <c r="V21" s="62" t="s">
        <v>243</v>
      </c>
      <c r="W21" s="66" t="s">
        <v>268</v>
      </c>
      <c r="X21" s="66" t="s">
        <v>268</v>
      </c>
      <c r="Y21" s="66" t="s">
        <v>268</v>
      </c>
      <c r="Z21" s="66" t="s">
        <v>268</v>
      </c>
      <c r="AA21" s="66" t="s">
        <v>268</v>
      </c>
      <c r="AB21" s="66" t="s">
        <v>268</v>
      </c>
      <c r="AC21" s="66" t="s">
        <v>268</v>
      </c>
      <c r="AD21" s="66" t="s">
        <v>268</v>
      </c>
      <c r="AE21" s="66" t="s">
        <v>268</v>
      </c>
      <c r="AF21" s="66" t="s">
        <v>268</v>
      </c>
      <c r="AG21" s="66" t="s">
        <v>268</v>
      </c>
      <c r="AH21" s="119" t="s">
        <v>268</v>
      </c>
    </row>
    <row r="22" spans="1:34" x14ac:dyDescent="0.3">
      <c r="A22" s="64" t="s">
        <v>141</v>
      </c>
      <c r="B22" s="55" t="s">
        <v>268</v>
      </c>
      <c r="C22" s="55" t="s">
        <v>268</v>
      </c>
      <c r="D22" s="55" t="s">
        <v>268</v>
      </c>
      <c r="E22" s="55" t="s">
        <v>268</v>
      </c>
      <c r="F22" s="55" t="s">
        <v>268</v>
      </c>
      <c r="G22" s="55" t="s">
        <v>268</v>
      </c>
      <c r="H22" s="55" t="s">
        <v>268</v>
      </c>
      <c r="I22" s="55" t="s">
        <v>268</v>
      </c>
      <c r="J22" s="55" t="s">
        <v>268</v>
      </c>
      <c r="K22" s="55" t="s">
        <v>268</v>
      </c>
      <c r="L22" s="55" t="s">
        <v>268</v>
      </c>
      <c r="M22" s="55" t="s">
        <v>268</v>
      </c>
      <c r="N22" s="55" t="s">
        <v>268</v>
      </c>
      <c r="O22" s="55" t="s">
        <v>268</v>
      </c>
      <c r="P22" s="55" t="s">
        <v>268</v>
      </c>
      <c r="Q22" s="55" t="s">
        <v>268</v>
      </c>
      <c r="R22" s="55" t="s">
        <v>268</v>
      </c>
      <c r="S22" s="55" t="s">
        <v>268</v>
      </c>
      <c r="T22" s="55" t="s">
        <v>268</v>
      </c>
      <c r="U22" s="55" t="s">
        <v>268</v>
      </c>
      <c r="V22" s="55" t="s">
        <v>268</v>
      </c>
      <c r="W22" s="55" t="s">
        <v>268</v>
      </c>
      <c r="X22" s="55" t="s">
        <v>268</v>
      </c>
      <c r="Y22" s="55" t="s">
        <v>268</v>
      </c>
      <c r="Z22" s="55" t="s">
        <v>268</v>
      </c>
      <c r="AA22" s="55" t="s">
        <v>268</v>
      </c>
      <c r="AB22" s="55" t="s">
        <v>268</v>
      </c>
      <c r="AC22" s="55" t="s">
        <v>268</v>
      </c>
      <c r="AD22" s="55" t="s">
        <v>268</v>
      </c>
      <c r="AE22" s="55" t="s">
        <v>268</v>
      </c>
      <c r="AF22" s="55" t="s">
        <v>268</v>
      </c>
      <c r="AG22" s="55" t="s">
        <v>268</v>
      </c>
      <c r="AH22" s="56" t="s">
        <v>268</v>
      </c>
    </row>
    <row r="23" spans="1:34" x14ac:dyDescent="0.3">
      <c r="A23" s="64" t="s">
        <v>142</v>
      </c>
      <c r="B23" s="60" t="s">
        <v>270</v>
      </c>
      <c r="C23" s="60" t="s">
        <v>270</v>
      </c>
      <c r="D23" s="60" t="s">
        <v>270</v>
      </c>
      <c r="E23" s="60" t="s">
        <v>270</v>
      </c>
      <c r="F23" s="60" t="s">
        <v>270</v>
      </c>
      <c r="G23" s="60" t="s">
        <v>270</v>
      </c>
      <c r="H23" s="60" t="s">
        <v>270</v>
      </c>
      <c r="I23" s="60" t="s">
        <v>270</v>
      </c>
      <c r="J23" s="60" t="s">
        <v>270</v>
      </c>
      <c r="K23" s="60" t="s">
        <v>270</v>
      </c>
      <c r="L23" s="60" t="s">
        <v>270</v>
      </c>
      <c r="M23" s="60" t="s">
        <v>270</v>
      </c>
      <c r="N23" s="57" t="s">
        <v>269</v>
      </c>
      <c r="O23" s="57" t="s">
        <v>269</v>
      </c>
      <c r="P23" s="57" t="s">
        <v>269</v>
      </c>
      <c r="Q23" s="57" t="s">
        <v>269</v>
      </c>
      <c r="R23" s="57" t="s">
        <v>269</v>
      </c>
      <c r="S23" s="57" t="s">
        <v>269</v>
      </c>
      <c r="T23" s="57" t="s">
        <v>269</v>
      </c>
      <c r="U23" s="57" t="s">
        <v>269</v>
      </c>
      <c r="V23" s="57" t="s">
        <v>269</v>
      </c>
      <c r="W23" s="57" t="s">
        <v>269</v>
      </c>
      <c r="X23" s="57" t="s">
        <v>269</v>
      </c>
      <c r="Y23" s="57" t="s">
        <v>269</v>
      </c>
      <c r="Z23" s="55" t="s">
        <v>268</v>
      </c>
      <c r="AA23" s="55" t="s">
        <v>268</v>
      </c>
      <c r="AB23" s="55" t="s">
        <v>268</v>
      </c>
      <c r="AC23" s="55" t="s">
        <v>268</v>
      </c>
      <c r="AD23" s="55" t="s">
        <v>268</v>
      </c>
      <c r="AE23" s="55" t="s">
        <v>268</v>
      </c>
      <c r="AF23" s="55" t="s">
        <v>268</v>
      </c>
      <c r="AG23" s="55" t="s">
        <v>268</v>
      </c>
      <c r="AH23" s="56" t="s">
        <v>268</v>
      </c>
    </row>
    <row r="24" spans="1:34" x14ac:dyDescent="0.3">
      <c r="A24" s="64" t="s">
        <v>143</v>
      </c>
      <c r="B24" s="55" t="s">
        <v>268</v>
      </c>
      <c r="C24" s="55" t="s">
        <v>268</v>
      </c>
      <c r="D24" s="55" t="s">
        <v>268</v>
      </c>
      <c r="E24" s="55" t="s">
        <v>268</v>
      </c>
      <c r="F24" s="55" t="s">
        <v>268</v>
      </c>
      <c r="G24" s="55" t="s">
        <v>268</v>
      </c>
      <c r="H24" s="55" t="s">
        <v>268</v>
      </c>
      <c r="I24" s="55" t="s">
        <v>268</v>
      </c>
      <c r="J24" s="55" t="s">
        <v>268</v>
      </c>
      <c r="K24" s="55" t="s">
        <v>268</v>
      </c>
      <c r="L24" s="55" t="s">
        <v>268</v>
      </c>
      <c r="M24" s="55" t="s">
        <v>268</v>
      </c>
      <c r="N24" s="55" t="s">
        <v>268</v>
      </c>
      <c r="O24" s="55" t="s">
        <v>268</v>
      </c>
      <c r="P24" s="55" t="s">
        <v>268</v>
      </c>
      <c r="Q24" s="55" t="s">
        <v>268</v>
      </c>
      <c r="R24" s="55" t="s">
        <v>268</v>
      </c>
      <c r="S24" s="55" t="s">
        <v>268</v>
      </c>
      <c r="T24" s="55" t="s">
        <v>268</v>
      </c>
      <c r="U24" s="55" t="s">
        <v>268</v>
      </c>
      <c r="V24" s="55" t="s">
        <v>268</v>
      </c>
      <c r="W24" s="55" t="s">
        <v>268</v>
      </c>
      <c r="X24" s="55" t="s">
        <v>268</v>
      </c>
      <c r="Y24" s="55" t="s">
        <v>268</v>
      </c>
      <c r="Z24" s="55" t="s">
        <v>268</v>
      </c>
      <c r="AA24" s="55" t="s">
        <v>268</v>
      </c>
      <c r="AB24" s="55" t="s">
        <v>268</v>
      </c>
      <c r="AC24" s="55" t="s">
        <v>268</v>
      </c>
      <c r="AD24" s="55" t="s">
        <v>268</v>
      </c>
      <c r="AE24" s="55" t="s">
        <v>268</v>
      </c>
      <c r="AF24" s="55" t="s">
        <v>268</v>
      </c>
      <c r="AG24" s="55" t="s">
        <v>268</v>
      </c>
      <c r="AH24" s="56" t="s">
        <v>268</v>
      </c>
    </row>
    <row r="25" spans="1:34" x14ac:dyDescent="0.3">
      <c r="A25" s="64" t="s">
        <v>144</v>
      </c>
      <c r="B25" s="55" t="s">
        <v>268</v>
      </c>
      <c r="C25" s="55" t="s">
        <v>268</v>
      </c>
      <c r="D25" s="55" t="s">
        <v>268</v>
      </c>
      <c r="E25" s="55" t="s">
        <v>268</v>
      </c>
      <c r="F25" s="55" t="s">
        <v>268</v>
      </c>
      <c r="G25" s="55" t="s">
        <v>268</v>
      </c>
      <c r="H25" s="55" t="s">
        <v>268</v>
      </c>
      <c r="I25" s="55" t="s">
        <v>268</v>
      </c>
      <c r="J25" s="55" t="s">
        <v>268</v>
      </c>
      <c r="K25" s="55" t="s">
        <v>268</v>
      </c>
      <c r="L25" s="55" t="s">
        <v>268</v>
      </c>
      <c r="M25" s="55" t="s">
        <v>268</v>
      </c>
      <c r="N25" s="55" t="s">
        <v>268</v>
      </c>
      <c r="O25" s="55" t="s">
        <v>268</v>
      </c>
      <c r="P25" s="55" t="s">
        <v>268</v>
      </c>
      <c r="Q25" s="55" t="s">
        <v>268</v>
      </c>
      <c r="R25" s="55" t="s">
        <v>268</v>
      </c>
      <c r="S25" s="55" t="s">
        <v>268</v>
      </c>
      <c r="T25" s="55" t="s">
        <v>268</v>
      </c>
      <c r="U25" s="55" t="s">
        <v>268</v>
      </c>
      <c r="V25" s="55" t="s">
        <v>268</v>
      </c>
      <c r="W25" s="55" t="s">
        <v>268</v>
      </c>
      <c r="X25" s="55" t="s">
        <v>268</v>
      </c>
      <c r="Y25" s="55" t="s">
        <v>268</v>
      </c>
      <c r="Z25" s="55" t="s">
        <v>268</v>
      </c>
      <c r="AA25" s="55" t="s">
        <v>268</v>
      </c>
      <c r="AB25" s="55" t="s">
        <v>268</v>
      </c>
      <c r="AC25" s="55" t="s">
        <v>268</v>
      </c>
      <c r="AD25" s="55" t="s">
        <v>268</v>
      </c>
      <c r="AE25" s="55" t="s">
        <v>268</v>
      </c>
      <c r="AF25" s="55" t="s">
        <v>268</v>
      </c>
      <c r="AG25" s="55" t="s">
        <v>268</v>
      </c>
      <c r="AH25" s="56" t="s">
        <v>268</v>
      </c>
    </row>
    <row r="26" spans="1:34" x14ac:dyDescent="0.3">
      <c r="A26" s="64" t="s">
        <v>145</v>
      </c>
      <c r="B26" s="60" t="s">
        <v>270</v>
      </c>
      <c r="C26" s="60" t="s">
        <v>270</v>
      </c>
      <c r="D26" s="57" t="s">
        <v>269</v>
      </c>
      <c r="E26" s="57" t="s">
        <v>269</v>
      </c>
      <c r="F26" s="55" t="s">
        <v>268</v>
      </c>
      <c r="G26" s="55" t="s">
        <v>268</v>
      </c>
      <c r="H26" s="55" t="s">
        <v>268</v>
      </c>
      <c r="I26" s="55" t="s">
        <v>268</v>
      </c>
      <c r="J26" s="55" t="s">
        <v>268</v>
      </c>
      <c r="K26" s="55" t="s">
        <v>268</v>
      </c>
      <c r="L26" s="55" t="s">
        <v>268</v>
      </c>
      <c r="M26" s="55" t="s">
        <v>268</v>
      </c>
      <c r="N26" s="55" t="s">
        <v>268</v>
      </c>
      <c r="O26" s="55" t="s">
        <v>268</v>
      </c>
      <c r="P26" s="55" t="s">
        <v>268</v>
      </c>
      <c r="Q26" s="55" t="s">
        <v>268</v>
      </c>
      <c r="R26" s="55" t="s">
        <v>268</v>
      </c>
      <c r="S26" s="55" t="s">
        <v>268</v>
      </c>
      <c r="T26" s="55" t="s">
        <v>268</v>
      </c>
      <c r="U26" s="55" t="s">
        <v>268</v>
      </c>
      <c r="V26" s="55" t="s">
        <v>268</v>
      </c>
      <c r="W26" s="55" t="s">
        <v>268</v>
      </c>
      <c r="X26" s="55" t="s">
        <v>268</v>
      </c>
      <c r="Y26" s="55" t="s">
        <v>268</v>
      </c>
      <c r="Z26" s="55" t="s">
        <v>268</v>
      </c>
      <c r="AA26" s="55" t="s">
        <v>268</v>
      </c>
      <c r="AB26" s="55" t="s">
        <v>268</v>
      </c>
      <c r="AC26" s="55" t="s">
        <v>268</v>
      </c>
      <c r="AD26" s="55" t="s">
        <v>268</v>
      </c>
      <c r="AE26" s="55" t="s">
        <v>268</v>
      </c>
      <c r="AF26" s="55" t="s">
        <v>268</v>
      </c>
      <c r="AG26" s="55" t="s">
        <v>268</v>
      </c>
      <c r="AH26" s="56" t="s">
        <v>268</v>
      </c>
    </row>
    <row r="27" spans="1:34" x14ac:dyDescent="0.3">
      <c r="A27" s="64" t="s">
        <v>146</v>
      </c>
      <c r="B27" s="55" t="s">
        <v>268</v>
      </c>
      <c r="C27" s="55" t="s">
        <v>268</v>
      </c>
      <c r="D27" s="55" t="s">
        <v>268</v>
      </c>
      <c r="E27" s="55" t="s">
        <v>268</v>
      </c>
      <c r="F27" s="59" t="s">
        <v>271</v>
      </c>
      <c r="G27" s="59" t="s">
        <v>271</v>
      </c>
      <c r="H27" s="59" t="s">
        <v>271</v>
      </c>
      <c r="I27" s="59" t="s">
        <v>271</v>
      </c>
      <c r="J27" s="55" t="s">
        <v>268</v>
      </c>
      <c r="K27" s="55" t="s">
        <v>268</v>
      </c>
      <c r="L27" s="55" t="s">
        <v>268</v>
      </c>
      <c r="M27" s="55" t="s">
        <v>268</v>
      </c>
      <c r="N27" s="55" t="s">
        <v>268</v>
      </c>
      <c r="O27" s="55" t="s">
        <v>268</v>
      </c>
      <c r="P27" s="55" t="s">
        <v>268</v>
      </c>
      <c r="Q27" s="55" t="s">
        <v>268</v>
      </c>
      <c r="R27" s="55" t="s">
        <v>268</v>
      </c>
      <c r="S27" s="55" t="s">
        <v>268</v>
      </c>
      <c r="T27" s="55" t="s">
        <v>268</v>
      </c>
      <c r="U27" s="55" t="s">
        <v>268</v>
      </c>
      <c r="V27" s="55" t="s">
        <v>268</v>
      </c>
      <c r="W27" s="55" t="s">
        <v>268</v>
      </c>
      <c r="X27" s="55" t="s">
        <v>268</v>
      </c>
      <c r="Y27" s="55" t="s">
        <v>268</v>
      </c>
      <c r="Z27" s="55" t="s">
        <v>268</v>
      </c>
      <c r="AA27" s="55" t="s">
        <v>268</v>
      </c>
      <c r="AB27" s="55" t="s">
        <v>268</v>
      </c>
      <c r="AC27" s="55" t="s">
        <v>268</v>
      </c>
      <c r="AD27" s="55" t="s">
        <v>268</v>
      </c>
      <c r="AE27" s="55" t="s">
        <v>268</v>
      </c>
      <c r="AF27" s="55" t="s">
        <v>268</v>
      </c>
      <c r="AG27" s="55" t="s">
        <v>268</v>
      </c>
      <c r="AH27" s="56" t="s">
        <v>268</v>
      </c>
    </row>
    <row r="28" spans="1:34" x14ac:dyDescent="0.3">
      <c r="A28" s="64" t="s">
        <v>147</v>
      </c>
      <c r="B28" s="55" t="s">
        <v>268</v>
      </c>
      <c r="C28" s="55" t="s">
        <v>268</v>
      </c>
      <c r="D28" s="55" t="s">
        <v>268</v>
      </c>
      <c r="E28" s="55" t="s">
        <v>268</v>
      </c>
      <c r="F28" s="55" t="s">
        <v>268</v>
      </c>
      <c r="G28" s="55" t="s">
        <v>268</v>
      </c>
      <c r="H28" s="55" t="s">
        <v>268</v>
      </c>
      <c r="I28" s="55" t="s">
        <v>268</v>
      </c>
      <c r="J28" s="55" t="s">
        <v>268</v>
      </c>
      <c r="K28" s="55" t="s">
        <v>268</v>
      </c>
      <c r="L28" s="55" t="s">
        <v>268</v>
      </c>
      <c r="M28" s="55" t="s">
        <v>268</v>
      </c>
      <c r="N28" s="55" t="s">
        <v>268</v>
      </c>
      <c r="O28" s="55" t="s">
        <v>268</v>
      </c>
      <c r="P28" s="55" t="s">
        <v>268</v>
      </c>
      <c r="Q28" s="55" t="s">
        <v>268</v>
      </c>
      <c r="R28" s="55" t="s">
        <v>268</v>
      </c>
      <c r="S28" s="55" t="s">
        <v>268</v>
      </c>
      <c r="T28" s="55" t="s">
        <v>268</v>
      </c>
      <c r="U28" s="55" t="s">
        <v>268</v>
      </c>
      <c r="V28" s="55" t="s">
        <v>268</v>
      </c>
      <c r="W28" s="55" t="s">
        <v>268</v>
      </c>
      <c r="X28" s="55" t="s">
        <v>268</v>
      </c>
      <c r="Y28" s="55" t="s">
        <v>268</v>
      </c>
      <c r="Z28" s="55" t="s">
        <v>268</v>
      </c>
      <c r="AA28" s="55" t="s">
        <v>268</v>
      </c>
      <c r="AB28" s="55" t="s">
        <v>268</v>
      </c>
      <c r="AC28" s="55" t="s">
        <v>268</v>
      </c>
      <c r="AD28" s="55" t="s">
        <v>268</v>
      </c>
      <c r="AE28" s="55" t="s">
        <v>268</v>
      </c>
      <c r="AF28" s="55" t="s">
        <v>268</v>
      </c>
      <c r="AG28" s="55" t="s">
        <v>268</v>
      </c>
      <c r="AH28" s="56" t="s">
        <v>268</v>
      </c>
    </row>
    <row r="29" spans="1:34" x14ac:dyDescent="0.3">
      <c r="A29" s="65" t="s">
        <v>148</v>
      </c>
      <c r="B29" s="55" t="s">
        <v>268</v>
      </c>
      <c r="C29" s="55" t="s">
        <v>268</v>
      </c>
      <c r="D29" s="55" t="s">
        <v>268</v>
      </c>
      <c r="E29" s="55" t="s">
        <v>268</v>
      </c>
      <c r="F29" s="55" t="s">
        <v>268</v>
      </c>
      <c r="G29" s="55" t="s">
        <v>268</v>
      </c>
      <c r="H29" s="55" t="s">
        <v>268</v>
      </c>
      <c r="I29" s="55" t="s">
        <v>268</v>
      </c>
      <c r="J29" s="55" t="s">
        <v>268</v>
      </c>
      <c r="K29" s="55" t="s">
        <v>268</v>
      </c>
      <c r="L29" s="55" t="s">
        <v>268</v>
      </c>
      <c r="M29" s="55" t="s">
        <v>268</v>
      </c>
      <c r="N29" s="55" t="s">
        <v>268</v>
      </c>
      <c r="O29" s="55" t="s">
        <v>268</v>
      </c>
      <c r="P29" s="55" t="s">
        <v>268</v>
      </c>
      <c r="Q29" s="55" t="s">
        <v>268</v>
      </c>
      <c r="R29" s="55" t="s">
        <v>268</v>
      </c>
      <c r="S29" s="55" t="s">
        <v>268</v>
      </c>
      <c r="T29" s="55" t="s">
        <v>268</v>
      </c>
      <c r="U29" s="55" t="s">
        <v>268</v>
      </c>
      <c r="V29" s="55" t="s">
        <v>268</v>
      </c>
      <c r="W29" s="55" t="s">
        <v>268</v>
      </c>
      <c r="X29" s="55" t="s">
        <v>268</v>
      </c>
      <c r="Y29" s="55" t="s">
        <v>268</v>
      </c>
      <c r="Z29" s="55" t="s">
        <v>268</v>
      </c>
      <c r="AA29" s="55" t="s">
        <v>268</v>
      </c>
      <c r="AB29" s="55" t="s">
        <v>268</v>
      </c>
      <c r="AC29" s="55" t="s">
        <v>268</v>
      </c>
      <c r="AD29" s="55" t="s">
        <v>268</v>
      </c>
      <c r="AE29" s="55" t="s">
        <v>268</v>
      </c>
      <c r="AF29" s="55" t="s">
        <v>268</v>
      </c>
      <c r="AG29" s="55" t="s">
        <v>268</v>
      </c>
      <c r="AH29" s="56" t="s">
        <v>268</v>
      </c>
    </row>
    <row r="30" spans="1:34" x14ac:dyDescent="0.3">
      <c r="A30" s="64" t="s">
        <v>149</v>
      </c>
      <c r="B30" s="55" t="s">
        <v>268</v>
      </c>
      <c r="C30" s="55" t="s">
        <v>268</v>
      </c>
      <c r="D30" s="55" t="s">
        <v>268</v>
      </c>
      <c r="E30" s="55" t="s">
        <v>268</v>
      </c>
      <c r="F30" s="55" t="s">
        <v>268</v>
      </c>
      <c r="G30" s="55" t="s">
        <v>268</v>
      </c>
      <c r="H30" s="55" t="s">
        <v>268</v>
      </c>
      <c r="I30" s="55" t="s">
        <v>268</v>
      </c>
      <c r="J30" s="55" t="s">
        <v>268</v>
      </c>
      <c r="K30" s="55" t="s">
        <v>268</v>
      </c>
      <c r="L30" s="55" t="s">
        <v>268</v>
      </c>
      <c r="M30" s="55" t="s">
        <v>268</v>
      </c>
      <c r="N30" s="55" t="s">
        <v>268</v>
      </c>
      <c r="O30" s="55" t="s">
        <v>268</v>
      </c>
      <c r="P30" s="55" t="s">
        <v>268</v>
      </c>
      <c r="Q30" s="55" t="s">
        <v>268</v>
      </c>
      <c r="R30" s="55" t="s">
        <v>268</v>
      </c>
      <c r="S30" s="55" t="s">
        <v>268</v>
      </c>
      <c r="T30" s="55" t="s">
        <v>268</v>
      </c>
      <c r="U30" s="55" t="s">
        <v>268</v>
      </c>
      <c r="V30" s="55" t="s">
        <v>268</v>
      </c>
      <c r="W30" s="55" t="s">
        <v>268</v>
      </c>
      <c r="X30" s="55" t="s">
        <v>268</v>
      </c>
      <c r="Y30" s="55" t="s">
        <v>268</v>
      </c>
      <c r="Z30" s="55" t="s">
        <v>268</v>
      </c>
      <c r="AA30" s="55" t="s">
        <v>268</v>
      </c>
      <c r="AB30" s="55" t="s">
        <v>268</v>
      </c>
      <c r="AC30" s="55" t="s">
        <v>268</v>
      </c>
      <c r="AD30" s="55" t="s">
        <v>268</v>
      </c>
      <c r="AE30" s="55" t="s">
        <v>268</v>
      </c>
      <c r="AF30" s="55" t="s">
        <v>268</v>
      </c>
      <c r="AG30" s="55" t="s">
        <v>268</v>
      </c>
      <c r="AH30" s="56" t="s">
        <v>268</v>
      </c>
    </row>
    <row r="31" spans="1:34" x14ac:dyDescent="0.3">
      <c r="A31" s="64" t="s">
        <v>150</v>
      </c>
      <c r="B31" s="55" t="s">
        <v>268</v>
      </c>
      <c r="C31" s="55" t="s">
        <v>268</v>
      </c>
      <c r="D31" s="55" t="s">
        <v>268</v>
      </c>
      <c r="E31" s="55" t="s">
        <v>268</v>
      </c>
      <c r="F31" s="55" t="s">
        <v>268</v>
      </c>
      <c r="G31" s="55" t="s">
        <v>268</v>
      </c>
      <c r="H31" s="55" t="s">
        <v>268</v>
      </c>
      <c r="I31" s="55" t="s">
        <v>268</v>
      </c>
      <c r="J31" s="55" t="s">
        <v>268</v>
      </c>
      <c r="K31" s="55" t="s">
        <v>268</v>
      </c>
      <c r="L31" s="55" t="s">
        <v>268</v>
      </c>
      <c r="M31" s="55" t="s">
        <v>268</v>
      </c>
      <c r="N31" s="55" t="s">
        <v>268</v>
      </c>
      <c r="O31" s="55" t="s">
        <v>268</v>
      </c>
      <c r="P31" s="55" t="s">
        <v>268</v>
      </c>
      <c r="Q31" s="55" t="s">
        <v>268</v>
      </c>
      <c r="R31" s="55" t="s">
        <v>268</v>
      </c>
      <c r="S31" s="55" t="s">
        <v>268</v>
      </c>
      <c r="T31" s="55" t="s">
        <v>268</v>
      </c>
      <c r="U31" s="55" t="s">
        <v>268</v>
      </c>
      <c r="V31" s="55" t="s">
        <v>268</v>
      </c>
      <c r="W31" s="55" t="s">
        <v>268</v>
      </c>
      <c r="X31" s="55" t="s">
        <v>268</v>
      </c>
      <c r="Y31" s="55" t="s">
        <v>268</v>
      </c>
      <c r="Z31" s="55" t="s">
        <v>268</v>
      </c>
      <c r="AA31" s="55" t="s">
        <v>268</v>
      </c>
      <c r="AB31" s="55" t="s">
        <v>268</v>
      </c>
      <c r="AC31" s="55" t="s">
        <v>268</v>
      </c>
      <c r="AD31" s="55" t="s">
        <v>268</v>
      </c>
      <c r="AE31" s="55" t="s">
        <v>268</v>
      </c>
      <c r="AF31" s="55" t="s">
        <v>268</v>
      </c>
      <c r="AG31" s="55" t="s">
        <v>268</v>
      </c>
      <c r="AH31" s="56" t="s">
        <v>268</v>
      </c>
    </row>
    <row r="32" spans="1:34" ht="15" thickBot="1" x14ac:dyDescent="0.35">
      <c r="A32" s="54" t="s">
        <v>151</v>
      </c>
      <c r="B32" s="68" t="s">
        <v>270</v>
      </c>
      <c r="C32" s="68" t="s">
        <v>270</v>
      </c>
      <c r="D32" s="69" t="s">
        <v>269</v>
      </c>
      <c r="E32" s="51" t="s">
        <v>268</v>
      </c>
      <c r="F32" s="51" t="s">
        <v>268</v>
      </c>
      <c r="G32" s="51" t="s">
        <v>268</v>
      </c>
      <c r="H32" s="51" t="s">
        <v>268</v>
      </c>
      <c r="I32" s="51" t="s">
        <v>268</v>
      </c>
      <c r="J32" s="67" t="s">
        <v>271</v>
      </c>
      <c r="K32" s="67" t="s">
        <v>271</v>
      </c>
      <c r="L32" s="67" t="s">
        <v>271</v>
      </c>
      <c r="M32" s="67" t="s">
        <v>271</v>
      </c>
      <c r="N32" s="67" t="s">
        <v>271</v>
      </c>
      <c r="O32" s="51" t="s">
        <v>268</v>
      </c>
      <c r="P32" s="51" t="s">
        <v>268</v>
      </c>
      <c r="Q32" s="51" t="s">
        <v>268</v>
      </c>
      <c r="R32" s="51" t="s">
        <v>268</v>
      </c>
      <c r="S32" s="51" t="s">
        <v>268</v>
      </c>
      <c r="T32" s="51" t="s">
        <v>268</v>
      </c>
      <c r="U32" s="51" t="s">
        <v>268</v>
      </c>
      <c r="V32" s="51" t="s">
        <v>268</v>
      </c>
      <c r="W32" s="51" t="s">
        <v>268</v>
      </c>
      <c r="X32" s="51" t="s">
        <v>268</v>
      </c>
      <c r="Y32" s="51" t="s">
        <v>268</v>
      </c>
      <c r="Z32" s="51" t="s">
        <v>268</v>
      </c>
      <c r="AA32" s="51" t="s">
        <v>268</v>
      </c>
      <c r="AB32" s="51" t="s">
        <v>268</v>
      </c>
      <c r="AC32" s="51" t="s">
        <v>268</v>
      </c>
      <c r="AD32" s="51" t="s">
        <v>268</v>
      </c>
      <c r="AE32" s="51" t="s">
        <v>268</v>
      </c>
      <c r="AF32" s="51" t="s">
        <v>268</v>
      </c>
      <c r="AG32" s="51" t="s">
        <v>268</v>
      </c>
      <c r="AH32" s="52" t="s">
        <v>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NHS Trusted by Sector</vt:lpstr>
      <vt:lpstr>Night_Occupation</vt:lpstr>
      <vt:lpstr>Data Quality</vt:lpstr>
      <vt:lpstr>Dept_Unit</vt:lpstr>
      <vt:lpstr>Ward_Bed_Specialty</vt:lpstr>
      <vt:lpstr>Unit_Room_Bed_Count</vt:lpstr>
      <vt:lpstr>bed_type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Bell</dc:creator>
  <cp:lastModifiedBy>Annette Bell</cp:lastModifiedBy>
  <dcterms:created xsi:type="dcterms:W3CDTF">2022-02-13T16:35:20Z</dcterms:created>
  <dcterms:modified xsi:type="dcterms:W3CDTF">2022-03-30T13:06:49Z</dcterms:modified>
</cp:coreProperties>
</file>